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857DA3FB-139F-4D19-9BFE-619C16822F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ample 1" sheetId="40" r:id="rId1"/>
    <sheet name="Example 2" sheetId="13" r:id="rId2"/>
    <sheet name="Example 3" sheetId="52" r:id="rId3"/>
    <sheet name="Example 4" sheetId="12" r:id="rId4"/>
    <sheet name="Example 5" sheetId="53" r:id="rId5"/>
    <sheet name="Example 6" sheetId="54" r:id="rId6"/>
    <sheet name="Example 7" sheetId="11" r:id="rId7"/>
    <sheet name="Example 8" sheetId="55" r:id="rId8"/>
    <sheet name="Example 9" sheetId="10" r:id="rId9"/>
    <sheet name="Example 10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" i="9"/>
  <c r="E36" i="10"/>
  <c r="E37" i="10"/>
  <c r="E38" i="10"/>
  <c r="E39" i="10"/>
  <c r="E40" i="10"/>
  <c r="E41" i="10"/>
  <c r="E35" i="10"/>
  <c r="G41" i="55"/>
  <c r="J41" i="55" s="1"/>
  <c r="G40" i="55"/>
  <c r="J40" i="55" s="1"/>
  <c r="G39" i="55"/>
  <c r="J39" i="55" s="1"/>
  <c r="G38" i="55"/>
  <c r="J38" i="55" s="1"/>
  <c r="G37" i="55"/>
  <c r="J37" i="55" s="1"/>
  <c r="G36" i="55"/>
  <c r="J36" i="55" s="1"/>
  <c r="G35" i="55"/>
  <c r="G34" i="55"/>
  <c r="J34" i="55" s="1"/>
  <c r="G33" i="55"/>
  <c r="J33" i="55" s="1"/>
  <c r="G32" i="55"/>
  <c r="J32" i="55" s="1"/>
  <c r="G31" i="55"/>
  <c r="J31" i="55" s="1"/>
  <c r="G30" i="55"/>
  <c r="J30" i="55" s="1"/>
  <c r="G29" i="55"/>
  <c r="J29" i="55" s="1"/>
  <c r="G28" i="55"/>
  <c r="J28" i="55" s="1"/>
  <c r="G27" i="55"/>
  <c r="G26" i="55"/>
  <c r="J26" i="55" s="1"/>
  <c r="G25" i="55"/>
  <c r="H25" i="55" s="1"/>
  <c r="E25" i="55"/>
  <c r="E26" i="55" s="1"/>
  <c r="E27" i="55" s="1"/>
  <c r="E28" i="55" s="1"/>
  <c r="E29" i="55" s="1"/>
  <c r="E30" i="55" s="1"/>
  <c r="E31" i="55" s="1"/>
  <c r="E32" i="55" s="1"/>
  <c r="E33" i="55" s="1"/>
  <c r="E34" i="55" s="1"/>
  <c r="E35" i="55" s="1"/>
  <c r="E36" i="55" s="1"/>
  <c r="E37" i="55" s="1"/>
  <c r="E38" i="55" s="1"/>
  <c r="E39" i="55" s="1"/>
  <c r="E40" i="55" s="1"/>
  <c r="E41" i="55" s="1"/>
  <c r="G24" i="55"/>
  <c r="J24" i="55" s="1"/>
  <c r="K23" i="55" s="1"/>
  <c r="G23" i="55"/>
  <c r="J23" i="55" s="1"/>
  <c r="E23" i="55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E9" i="55" s="1"/>
  <c r="E8" i="55" s="1"/>
  <c r="E7" i="55" s="1"/>
  <c r="E6" i="55" s="1"/>
  <c r="E5" i="55" s="1"/>
  <c r="E4" i="55" s="1"/>
  <c r="G22" i="55"/>
  <c r="J22" i="55" s="1"/>
  <c r="G21" i="55"/>
  <c r="J21" i="55" s="1"/>
  <c r="G20" i="55"/>
  <c r="J20" i="55" s="1"/>
  <c r="G19" i="55"/>
  <c r="J19" i="55" s="1"/>
  <c r="G18" i="55"/>
  <c r="J18" i="55" s="1"/>
  <c r="G17" i="55"/>
  <c r="J17" i="55" s="1"/>
  <c r="G16" i="55"/>
  <c r="J16" i="55" s="1"/>
  <c r="G15" i="55"/>
  <c r="J15" i="55" s="1"/>
  <c r="G14" i="55"/>
  <c r="J14" i="55" s="1"/>
  <c r="G13" i="55"/>
  <c r="J13" i="55" s="1"/>
  <c r="G12" i="55"/>
  <c r="J12" i="55" s="1"/>
  <c r="G11" i="55"/>
  <c r="J11" i="55" s="1"/>
  <c r="G10" i="55"/>
  <c r="J10" i="55" s="1"/>
  <c r="G9" i="55"/>
  <c r="J9" i="55" s="1"/>
  <c r="G8" i="55"/>
  <c r="J8" i="55" s="1"/>
  <c r="G7" i="55"/>
  <c r="J7" i="55" s="1"/>
  <c r="G6" i="55"/>
  <c r="J6" i="55" s="1"/>
  <c r="G5" i="55"/>
  <c r="J5" i="55" s="1"/>
  <c r="G4" i="55"/>
  <c r="J4" i="55" s="1"/>
  <c r="H26" i="55" l="1"/>
  <c r="H27" i="55" s="1"/>
  <c r="H28" i="55" s="1"/>
  <c r="H29" i="55" s="1"/>
  <c r="H30" i="55" s="1"/>
  <c r="H31" i="55" s="1"/>
  <c r="H32" i="55" s="1"/>
  <c r="H33" i="55" s="1"/>
  <c r="H34" i="55" s="1"/>
  <c r="H35" i="55" s="1"/>
  <c r="H36" i="55" s="1"/>
  <c r="H37" i="55" s="1"/>
  <c r="H38" i="55" s="1"/>
  <c r="H39" i="55" s="1"/>
  <c r="H40" i="55" s="1"/>
  <c r="H41" i="55" s="1"/>
  <c r="H23" i="55"/>
  <c r="H22" i="55" s="1"/>
  <c r="H21" i="55" s="1"/>
  <c r="H20" i="55" s="1"/>
  <c r="H19" i="55" s="1"/>
  <c r="H18" i="55" s="1"/>
  <c r="H17" i="55" s="1"/>
  <c r="H16" i="55" s="1"/>
  <c r="H15" i="55" s="1"/>
  <c r="H14" i="55" s="1"/>
  <c r="H13" i="55" s="1"/>
  <c r="H12" i="55" s="1"/>
  <c r="H11" i="55" s="1"/>
  <c r="H10" i="55" s="1"/>
  <c r="H9" i="55" s="1"/>
  <c r="H8" i="55" s="1"/>
  <c r="H7" i="55" s="1"/>
  <c r="H6" i="55" s="1"/>
  <c r="H5" i="55" s="1"/>
  <c r="H4" i="55" s="1"/>
  <c r="J25" i="55"/>
  <c r="K25" i="55" s="1"/>
  <c r="K26" i="55" s="1"/>
  <c r="K22" i="55"/>
  <c r="K21" i="55" s="1"/>
  <c r="K20" i="55" s="1"/>
  <c r="K19" i="55" s="1"/>
  <c r="K18" i="55" s="1"/>
  <c r="K17" i="55" s="1"/>
  <c r="K16" i="55" s="1"/>
  <c r="K15" i="55" s="1"/>
  <c r="K14" i="55" s="1"/>
  <c r="K13" i="55" s="1"/>
  <c r="K12" i="55" s="1"/>
  <c r="K11" i="55" s="1"/>
  <c r="K10" i="55" s="1"/>
  <c r="K9" i="55" s="1"/>
  <c r="K8" i="55" s="1"/>
  <c r="K7" i="55" s="1"/>
  <c r="K6" i="55" s="1"/>
  <c r="K5" i="55" s="1"/>
  <c r="K4" i="55" s="1"/>
  <c r="J27" i="55"/>
  <c r="J35" i="55"/>
  <c r="G23" i="54"/>
  <c r="G22" i="54" s="1"/>
  <c r="G21" i="54" s="1"/>
  <c r="G20" i="54" s="1"/>
  <c r="G19" i="54" s="1"/>
  <c r="G18" i="54" s="1"/>
  <c r="G17" i="54" s="1"/>
  <c r="G16" i="54" s="1"/>
  <c r="G15" i="54" s="1"/>
  <c r="G14" i="54" s="1"/>
  <c r="G13" i="54" s="1"/>
  <c r="G12" i="54" s="1"/>
  <c r="G11" i="54" s="1"/>
  <c r="G10" i="54" s="1"/>
  <c r="G9" i="54" s="1"/>
  <c r="G8" i="54" s="1"/>
  <c r="G7" i="54" s="1"/>
  <c r="G6" i="54" s="1"/>
  <c r="G5" i="54" s="1"/>
  <c r="G4" i="54" s="1"/>
  <c r="G25" i="54"/>
  <c r="G26" i="54" s="1"/>
  <c r="G27" i="54" s="1"/>
  <c r="G28" i="54" s="1"/>
  <c r="G29" i="54" s="1"/>
  <c r="G30" i="54" s="1"/>
  <c r="G31" i="54" s="1"/>
  <c r="G32" i="54" s="1"/>
  <c r="G33" i="54" s="1"/>
  <c r="G34" i="54" s="1"/>
  <c r="G35" i="54" s="1"/>
  <c r="G36" i="54" s="1"/>
  <c r="G37" i="54" s="1"/>
  <c r="G38" i="54" s="1"/>
  <c r="G39" i="54" s="1"/>
  <c r="G40" i="54" s="1"/>
  <c r="G41" i="54" s="1"/>
  <c r="K27" i="55" l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K38" i="55" s="1"/>
  <c r="K39" i="55" s="1"/>
  <c r="K40" i="55" s="1"/>
  <c r="K41" i="55" s="1"/>
  <c r="D15" i="54"/>
  <c r="D14" i="54" s="1"/>
  <c r="D13" i="54" s="1"/>
  <c r="D12" i="54" s="1"/>
  <c r="D11" i="54" s="1"/>
  <c r="D10" i="54" s="1"/>
  <c r="D9" i="54" s="1"/>
  <c r="D8" i="54" s="1"/>
  <c r="D7" i="54" s="1"/>
  <c r="D6" i="54" s="1"/>
  <c r="D5" i="54" s="1"/>
  <c r="D4" i="54" s="1"/>
  <c r="D17" i="54"/>
  <c r="D18" i="54" s="1"/>
  <c r="D19" i="54" s="1"/>
  <c r="D20" i="54" s="1"/>
  <c r="D21" i="54" s="1"/>
  <c r="D22" i="54" s="1"/>
  <c r="D23" i="54" s="1"/>
  <c r="D24" i="54" s="1"/>
  <c r="D25" i="54" s="1"/>
  <c r="D26" i="54" s="1"/>
  <c r="D27" i="54" s="1"/>
  <c r="D28" i="54" s="1"/>
  <c r="D29" i="54" s="1"/>
  <c r="D30" i="54" s="1"/>
  <c r="D31" i="54" s="1"/>
  <c r="D32" i="54" s="1"/>
  <c r="D33" i="54" s="1"/>
  <c r="D34" i="54" s="1"/>
  <c r="D35" i="54" s="1"/>
  <c r="D36" i="54" s="1"/>
  <c r="D37" i="54" s="1"/>
  <c r="D38" i="54" s="1"/>
  <c r="D39" i="54" s="1"/>
  <c r="D40" i="54" s="1"/>
  <c r="D41" i="54" s="1"/>
  <c r="C4" i="53" l="1"/>
  <c r="K41" i="52"/>
  <c r="K40" i="52"/>
  <c r="K24" i="52"/>
  <c r="K4" i="52"/>
  <c r="K5" i="52"/>
  <c r="K6" i="52"/>
  <c r="K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5" i="52"/>
  <c r="K26" i="52"/>
  <c r="K27" i="52"/>
  <c r="K28" i="52"/>
  <c r="K29" i="52"/>
  <c r="K30" i="52"/>
  <c r="K31" i="52"/>
  <c r="K32" i="52"/>
  <c r="K33" i="52"/>
  <c r="K34" i="52"/>
  <c r="K35" i="52"/>
  <c r="K36" i="52"/>
  <c r="K37" i="52"/>
  <c r="K38" i="52"/>
  <c r="K39" i="52"/>
  <c r="D41" i="52"/>
  <c r="D40" i="52"/>
  <c r="H40" i="52" s="1"/>
  <c r="D39" i="52"/>
  <c r="D38" i="52"/>
  <c r="D37" i="52"/>
  <c r="D36" i="52"/>
  <c r="D35" i="52"/>
  <c r="D34" i="52"/>
  <c r="D33" i="52"/>
  <c r="D32" i="52"/>
  <c r="H32" i="52" s="1"/>
  <c r="D31" i="52"/>
  <c r="D30" i="52"/>
  <c r="D29" i="52"/>
  <c r="D28" i="52"/>
  <c r="D27" i="52"/>
  <c r="D26" i="52"/>
  <c r="D25" i="52"/>
  <c r="D24" i="52"/>
  <c r="H24" i="52" s="1"/>
  <c r="D23" i="52"/>
  <c r="D22" i="52"/>
  <c r="D21" i="52"/>
  <c r="D20" i="52"/>
  <c r="D19" i="52"/>
  <c r="D18" i="52"/>
  <c r="D17" i="52"/>
  <c r="D16" i="52"/>
  <c r="H16" i="52" s="1"/>
  <c r="D15" i="52"/>
  <c r="D14" i="52"/>
  <c r="D13" i="52"/>
  <c r="D12" i="52"/>
  <c r="D11" i="52"/>
  <c r="D10" i="52"/>
  <c r="D9" i="52"/>
  <c r="D8" i="52"/>
  <c r="H8" i="52" s="1"/>
  <c r="D7" i="52"/>
  <c r="D6" i="52"/>
  <c r="D5" i="52"/>
  <c r="D4" i="52"/>
  <c r="D41" i="12"/>
  <c r="D36" i="12"/>
  <c r="D37" i="12"/>
  <c r="D38" i="12"/>
  <c r="D39" i="12"/>
  <c r="D40" i="12"/>
  <c r="G41" i="13"/>
  <c r="D41" i="13"/>
  <c r="D40" i="13"/>
  <c r="G40" i="13"/>
  <c r="D39" i="13"/>
  <c r="G39" i="13"/>
  <c r="D38" i="13"/>
  <c r="G38" i="13"/>
  <c r="D37" i="13"/>
  <c r="G37" i="13"/>
  <c r="D36" i="13"/>
  <c r="G36" i="13"/>
  <c r="H18" i="52" l="1"/>
  <c r="H26" i="52"/>
  <c r="F11" i="52"/>
  <c r="H19" i="52"/>
  <c r="H27" i="52"/>
  <c r="H35" i="52"/>
  <c r="H10" i="52"/>
  <c r="H34" i="52"/>
  <c r="H4" i="52"/>
  <c r="H12" i="52"/>
  <c r="H20" i="52"/>
  <c r="H28" i="52"/>
  <c r="H36" i="52"/>
  <c r="H13" i="52"/>
  <c r="H29" i="52"/>
  <c r="H14" i="52"/>
  <c r="H22" i="52"/>
  <c r="H30" i="52"/>
  <c r="H38" i="52"/>
  <c r="H5" i="52"/>
  <c r="H21" i="52"/>
  <c r="H37" i="52"/>
  <c r="H7" i="52"/>
  <c r="H15" i="52"/>
  <c r="H23" i="52"/>
  <c r="H31" i="52"/>
  <c r="H39" i="52"/>
  <c r="F4" i="52"/>
  <c r="H11" i="52"/>
  <c r="F16" i="52"/>
  <c r="F6" i="52"/>
  <c r="F17" i="52"/>
  <c r="F13" i="52"/>
  <c r="F9" i="52"/>
  <c r="F14" i="52"/>
  <c r="F5" i="52"/>
  <c r="H6" i="52"/>
  <c r="F20" i="52"/>
  <c r="F22" i="52"/>
  <c r="F24" i="52"/>
  <c r="F36" i="52"/>
  <c r="F38" i="52"/>
  <c r="F41" i="52"/>
  <c r="F12" i="52"/>
  <c r="F19" i="52"/>
  <c r="F25" i="52"/>
  <c r="F35" i="52"/>
  <c r="F28" i="52"/>
  <c r="F30" i="52"/>
  <c r="F32" i="52"/>
  <c r="F8" i="52"/>
  <c r="F27" i="52"/>
  <c r="F33" i="52"/>
  <c r="C5" i="53"/>
  <c r="E4" i="53"/>
  <c r="H33" i="52"/>
  <c r="H41" i="52"/>
  <c r="F7" i="52"/>
  <c r="F15" i="52"/>
  <c r="F23" i="52"/>
  <c r="F31" i="52"/>
  <c r="F39" i="52"/>
  <c r="F10" i="52"/>
  <c r="F18" i="52"/>
  <c r="F26" i="52"/>
  <c r="F34" i="52"/>
  <c r="H9" i="52"/>
  <c r="F21" i="52"/>
  <c r="F29" i="52"/>
  <c r="F37" i="52"/>
  <c r="F40" i="52"/>
  <c r="H17" i="52"/>
  <c r="H25" i="52"/>
  <c r="E5" i="53" l="1"/>
  <c r="C6" i="53"/>
  <c r="E6" i="53" s="1"/>
  <c r="C7" i="53" l="1"/>
  <c r="E7" i="53" s="1"/>
  <c r="C8" i="53" l="1"/>
  <c r="E8" i="53" s="1"/>
  <c r="E32" i="10"/>
  <c r="E33" i="10"/>
  <c r="E34" i="10"/>
  <c r="D35" i="12"/>
  <c r="D32" i="12"/>
  <c r="D33" i="12"/>
  <c r="D34" i="12"/>
  <c r="G35" i="13"/>
  <c r="G32" i="13"/>
  <c r="G33" i="13"/>
  <c r="G34" i="13"/>
  <c r="D35" i="13"/>
  <c r="D32" i="13"/>
  <c r="D33" i="13"/>
  <c r="D34" i="13"/>
  <c r="C9" i="53" l="1"/>
  <c r="E9" i="53" s="1"/>
  <c r="C10" i="53" l="1"/>
  <c r="E10" i="53" s="1"/>
  <c r="C11" i="53" l="1"/>
  <c r="E11" i="53" s="1"/>
  <c r="C12" i="53" l="1"/>
  <c r="E12" i="53" s="1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G31" i="13"/>
  <c r="D31" i="13"/>
  <c r="G30" i="13"/>
  <c r="D30" i="13"/>
  <c r="G29" i="13"/>
  <c r="D29" i="13"/>
  <c r="G28" i="13"/>
  <c r="D28" i="13"/>
  <c r="G27" i="13"/>
  <c r="D27" i="13"/>
  <c r="G26" i="13"/>
  <c r="D26" i="13"/>
  <c r="G25" i="13"/>
  <c r="D25" i="13"/>
  <c r="G24" i="13"/>
  <c r="D24" i="13"/>
  <c r="G23" i="13"/>
  <c r="D23" i="13"/>
  <c r="G22" i="13"/>
  <c r="D22" i="13"/>
  <c r="G21" i="13"/>
  <c r="D21" i="13"/>
  <c r="G20" i="13"/>
  <c r="D20" i="13"/>
  <c r="G19" i="13"/>
  <c r="D19" i="13"/>
  <c r="G18" i="13"/>
  <c r="D18" i="13"/>
  <c r="G17" i="13"/>
  <c r="D17" i="13"/>
  <c r="D16" i="13"/>
  <c r="G15" i="13"/>
  <c r="D15" i="13"/>
  <c r="G14" i="13"/>
  <c r="D14" i="13"/>
  <c r="G13" i="13"/>
  <c r="D13" i="13"/>
  <c r="G12" i="13"/>
  <c r="D12" i="13"/>
  <c r="G11" i="13"/>
  <c r="D11" i="13"/>
  <c r="G10" i="13"/>
  <c r="D10" i="13"/>
  <c r="G9" i="13"/>
  <c r="D9" i="13"/>
  <c r="G8" i="13"/>
  <c r="D8" i="13"/>
  <c r="G7" i="13"/>
  <c r="D7" i="13"/>
  <c r="G6" i="13"/>
  <c r="D6" i="13"/>
  <c r="G5" i="13"/>
  <c r="D5" i="13"/>
  <c r="G4" i="13"/>
  <c r="C13" i="53" l="1"/>
  <c r="E13" i="53" s="1"/>
  <c r="C14" i="53" l="1"/>
  <c r="E14" i="53" s="1"/>
  <c r="C15" i="53" l="1"/>
  <c r="C16" i="53" s="1"/>
  <c r="E16" i="53" s="1"/>
  <c r="E15" i="53" l="1"/>
  <c r="C17" i="53"/>
  <c r="E17" i="53" s="1"/>
  <c r="C18" i="53" l="1"/>
  <c r="E18" i="53" s="1"/>
  <c r="C19" i="53" l="1"/>
  <c r="E19" i="53" s="1"/>
  <c r="C20" i="53" l="1"/>
  <c r="E20" i="53" s="1"/>
  <c r="C21" i="53" l="1"/>
  <c r="E21" i="53" s="1"/>
  <c r="C22" i="53" l="1"/>
  <c r="E22" i="53" s="1"/>
  <c r="C23" i="53" l="1"/>
  <c r="E23" i="53" s="1"/>
  <c r="C24" i="53" l="1"/>
  <c r="E24" i="53" s="1"/>
  <c r="C25" i="53" l="1"/>
  <c r="E25" i="53" s="1"/>
  <c r="C26" i="53" l="1"/>
  <c r="E26" i="53" s="1"/>
  <c r="C27" i="53" l="1"/>
  <c r="E27" i="53" s="1"/>
  <c r="C28" i="53" l="1"/>
  <c r="E28" i="53" s="1"/>
  <c r="C29" i="53" l="1"/>
  <c r="E29" i="53" s="1"/>
  <c r="C30" i="53" l="1"/>
  <c r="E30" i="53" s="1"/>
  <c r="C31" i="53" l="1"/>
  <c r="E31" i="53" s="1"/>
  <c r="C32" i="53" l="1"/>
  <c r="E32" i="53" s="1"/>
  <c r="C33" i="53" l="1"/>
  <c r="E33" i="53" s="1"/>
  <c r="C34" i="53" l="1"/>
  <c r="E34" i="53" s="1"/>
  <c r="C35" i="53" l="1"/>
  <c r="E35" i="53" s="1"/>
  <c r="C36" i="53" l="1"/>
  <c r="E36" i="53" s="1"/>
  <c r="C37" i="53" l="1"/>
  <c r="E37" i="53" s="1"/>
  <c r="C38" i="53" l="1"/>
  <c r="E38" i="53" s="1"/>
  <c r="C39" i="53" l="1"/>
  <c r="E39" i="53" s="1"/>
  <c r="C40" i="53" l="1"/>
  <c r="C41" i="53" l="1"/>
  <c r="E41" i="53" s="1"/>
  <c r="E40" i="53"/>
</calcChain>
</file>

<file path=xl/sharedStrings.xml><?xml version="1.0" encoding="utf-8"?>
<sst xmlns="http://schemas.openxmlformats.org/spreadsheetml/2006/main" count="158" uniqueCount="117">
  <si>
    <t>Year</t>
  </si>
  <si>
    <t>Average price of oil in $/bbl</t>
  </si>
  <si>
    <t>Formulae</t>
  </si>
  <si>
    <t>CPI 2000=100</t>
  </si>
  <si>
    <t>Oil Price</t>
  </si>
  <si>
    <t>Deflated to 2000 $ value</t>
  </si>
  <si>
    <t>CPI</t>
  </si>
  <si>
    <t>=C5/$C$4*100</t>
  </si>
  <si>
    <t>=C31/$C$4*100</t>
  </si>
  <si>
    <t>=C15/$C$16*100</t>
  </si>
  <si>
    <t>=C17/$C$16*100</t>
  </si>
  <si>
    <t>=C31/$C$16*100</t>
  </si>
  <si>
    <t>=C4/$C$16*100</t>
  </si>
  <si>
    <t>=value</t>
  </si>
  <si>
    <t>Index Year base 1980=100</t>
  </si>
  <si>
    <t>Index Year base 1992=100</t>
  </si>
  <si>
    <t>=C5/C4*100</t>
  </si>
  <si>
    <t>=C31/C30*100</t>
  </si>
  <si>
    <t>=C4*($D$24/D4)</t>
  </si>
  <si>
    <t>$91.48</t>
  </si>
  <si>
    <t>$53.48</t>
  </si>
  <si>
    <t>$71.21</t>
  </si>
  <si>
    <t>$87.04</t>
  </si>
  <si>
    <t>=C35/$C$4*100</t>
  </si>
  <si>
    <t>=C35/$C$16*100</t>
  </si>
  <si>
    <t>=C35/C34*100</t>
  </si>
  <si>
    <t>partial</t>
  </si>
  <si>
    <t>$86.46</t>
  </si>
  <si>
    <t>$91.17</t>
  </si>
  <si>
    <t>$85.60</t>
  </si>
  <si>
    <t>$41.85</t>
  </si>
  <si>
    <t>$36.34</t>
  </si>
  <si>
    <t>$42.74</t>
  </si>
  <si>
    <t>=C41/$C$4*100</t>
  </si>
  <si>
    <t>=C41/$C$16*100</t>
  </si>
  <si>
    <t>=C41/C40*100</t>
  </si>
  <si>
    <t> 2013</t>
  </si>
  <si>
    <t> 2014</t>
  </si>
  <si>
    <t> 2015</t>
  </si>
  <si>
    <t> 2016</t>
  </si>
  <si>
    <t> 2017*</t>
  </si>
  <si>
    <t>% change</t>
  </si>
  <si>
    <t>Convert from 1992 base to 1980 base</t>
  </si>
  <si>
    <t>Convert from 1980 base to 1992 base</t>
  </si>
  <si>
    <t>Convert from 1980 base to 2016 base</t>
  </si>
  <si>
    <t>=D4/$D$40*100</t>
  </si>
  <si>
    <t>=D25/$D$40*100</t>
  </si>
  <si>
    <t>=D40/$D$40*100</t>
  </si>
  <si>
    <t>=D41/$D$40*100</t>
  </si>
  <si>
    <t>=B4/$B$4*100</t>
  </si>
  <si>
    <t>=B28/$B$4*100</t>
  </si>
  <si>
    <t>=B41/$B$4*100</t>
  </si>
  <si>
    <t>=D4/$D$16*100</t>
  </si>
  <si>
    <t>=D16/$D$16*100</t>
  </si>
  <si>
    <t>=D41/$D$16*100</t>
  </si>
  <si>
    <t>Convert from 1992 base to 2016 base</t>
  </si>
  <si>
    <t>=B4/$B$40*100</t>
  </si>
  <si>
    <t>=B24/$B$40*100</t>
  </si>
  <si>
    <t>=B40/$B$40*100</t>
  </si>
  <si>
    <t>=B41/$B$40*100</t>
  </si>
  <si>
    <t>Chain index</t>
  </si>
  <si>
    <t>Chain Index</t>
  </si>
  <si>
    <t>Change from Chain to Base index 1980=100</t>
  </si>
  <si>
    <t>Change from Base to Chain index</t>
  </si>
  <si>
    <t>=B5*C4/100</t>
  </si>
  <si>
    <t>=C5/C4*$E$4</t>
  </si>
  <si>
    <t>=B41*C40/100</t>
  </si>
  <si>
    <t>=C41/C40*$E$4</t>
  </si>
  <si>
    <t>2000=100</t>
  </si>
  <si>
    <t>=D16/B16*100</t>
  </si>
  <si>
    <t>=D16*B17/100</t>
  </si>
  <si>
    <t>=D17*B18/100</t>
  </si>
  <si>
    <t>=D40*B41/100</t>
  </si>
  <si>
    <t>=D15/B15*100</t>
  </si>
  <si>
    <t>=D5/B5*100</t>
  </si>
  <si>
    <t>As fractions</t>
  </si>
  <si>
    <t>As indices</t>
  </si>
  <si>
    <t>As factors</t>
  </si>
  <si>
    <t>Change from Chain to Base index 1992=100</t>
  </si>
  <si>
    <t>=G40*B41/100</t>
  </si>
  <si>
    <t>=G24*B25/100</t>
  </si>
  <si>
    <t>=G25*B26/100</t>
  </si>
  <si>
    <t>=G5/B5*100</t>
  </si>
  <si>
    <t>=G23/B23*100</t>
  </si>
  <si>
    <t>=G24/B24*100</t>
  </si>
  <si>
    <t>Change from Chain to Base index 2000=100</t>
  </si>
  <si>
    <t>=E5-D5*100</t>
  </si>
  <si>
    <t>=E23-D23*100</t>
  </si>
  <si>
    <t>=E24-D24*100</t>
  </si>
  <si>
    <t>=E24+D25*100</t>
  </si>
  <si>
    <t>=E25+D26*100</t>
  </si>
  <si>
    <t>=E40+D41*100</t>
  </si>
  <si>
    <t>=H5-G5+100</t>
  </si>
  <si>
    <t>=H23-G23+100</t>
  </si>
  <si>
    <t>=H24-G24+100</t>
  </si>
  <si>
    <t>=(K5+100)-J5*100</t>
  </si>
  <si>
    <t>=(K23+100)-J23*100</t>
  </si>
  <si>
    <t>=(K24+100)-J24*100</t>
  </si>
  <si>
    <t>=J25*100+(K24-100)</t>
  </si>
  <si>
    <t>=J26*100+(K25-100)</t>
  </si>
  <si>
    <t>=J41*100+(K40-100)</t>
  </si>
  <si>
    <t>=G25+H24-100</t>
  </si>
  <si>
    <t>=G26+H25-100</t>
  </si>
  <si>
    <t>=G41+H40-100</t>
  </si>
  <si>
    <t>2017 partial</t>
  </si>
  <si>
    <t>Oil price in constant 2016 $</t>
  </si>
  <si>
    <t>=C4*($D$40/D4)</t>
  </si>
  <si>
    <t>Example 2</t>
  </si>
  <si>
    <t>Example 1</t>
  </si>
  <si>
    <t>Example 3</t>
  </si>
  <si>
    <t>Example 4</t>
  </si>
  <si>
    <t>Example 5</t>
  </si>
  <si>
    <t>Example 6</t>
  </si>
  <si>
    <t>Example 7</t>
  </si>
  <si>
    <t>Example 8</t>
  </si>
  <si>
    <t>Example 9</t>
  </si>
  <si>
    <t>Example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</si>
</sst>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"/>
    <numFmt numFmtId="166" formatCode="[$$-409]#,##0.00"/>
    <numFmt numFmtId="167" formatCode="0.0%"/>
    <numFmt numFmtId="168" formatCode="_-* #,##0.000_-;\-* #,##0.000_-;_-* &quot;-&quot;??_-;_-@_-"/>
    <numFmt numFmtId="169" formatCode="#,##0.0_ ;\-#,##0.0\ "/>
    <numFmt numFmtId="170" formatCode="#,##0.000_ ;\-#,##0.000\ 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7" fontId="4" fillId="0" borderId="1" xfId="2" applyNumberFormat="1" applyFont="1" applyBorder="1" applyAlignment="1">
      <alignment horizontal="center"/>
    </xf>
    <xf numFmtId="165" fontId="4" fillId="0" borderId="1" xfId="0" quotePrefix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0" xfId="0" quotePrefix="1" applyNumberFormat="1" applyFont="1"/>
    <xf numFmtId="2" fontId="7" fillId="2" borderId="1" xfId="0" quotePrefix="1" applyNumberFormat="1" applyFont="1" applyFill="1" applyBorder="1" applyAlignment="1">
      <alignment horizontal="center"/>
    </xf>
    <xf numFmtId="2" fontId="7" fillId="0" borderId="1" xfId="0" quotePrefix="1" applyNumberFormat="1" applyFont="1" applyBorder="1" applyAlignment="1">
      <alignment horizontal="center"/>
    </xf>
    <xf numFmtId="2" fontId="7" fillId="0" borderId="0" xfId="0" quotePrefix="1" applyNumberFormat="1" applyFont="1" applyAlignment="1">
      <alignment horizontal="left"/>
    </xf>
    <xf numFmtId="2" fontId="7" fillId="0" borderId="0" xfId="0" quotePrefix="1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0" borderId="0" xfId="0" quotePrefix="1" applyFont="1"/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66" fontId="7" fillId="0" borderId="1" xfId="0" applyNumberFormat="1" applyFont="1" applyBorder="1" applyAlignment="1">
      <alignment horizontal="center"/>
    </xf>
    <xf numFmtId="2" fontId="7" fillId="0" borderId="0" xfId="0" applyNumberFormat="1" applyFont="1"/>
    <xf numFmtId="2" fontId="7" fillId="0" borderId="0" xfId="0" quotePrefix="1" applyNumberFormat="1" applyFont="1" applyBorder="1" applyAlignment="1">
      <alignment horizontal="center"/>
    </xf>
    <xf numFmtId="2" fontId="7" fillId="0" borderId="0" xfId="0" quotePrefix="1" applyNumberFormat="1" applyFont="1" applyBorder="1"/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Border="1"/>
    <xf numFmtId="164" fontId="7" fillId="0" borderId="0" xfId="0" quotePrefix="1" applyNumberFormat="1" applyFont="1" applyBorder="1"/>
    <xf numFmtId="164" fontId="7" fillId="0" borderId="0" xfId="0" applyNumberFormat="1" applyFont="1" applyBorder="1"/>
    <xf numFmtId="165" fontId="7" fillId="0" borderId="1" xfId="0" quotePrefix="1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2" borderId="1" xfId="0" quotePrefix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7" fillId="0" borderId="1" xfId="3" applyNumberFormat="1" applyFont="1" applyBorder="1" applyAlignment="1">
      <alignment horizontal="center"/>
    </xf>
    <xf numFmtId="0" fontId="7" fillId="0" borderId="1" xfId="0" quotePrefix="1" applyNumberFormat="1" applyFont="1" applyBorder="1" applyAlignment="1">
      <alignment horizontal="center"/>
    </xf>
    <xf numFmtId="165" fontId="7" fillId="0" borderId="0" xfId="0" quotePrefix="1" applyNumberFormat="1" applyFont="1" applyBorder="1" applyAlignment="1">
      <alignment horizontal="left"/>
    </xf>
    <xf numFmtId="165" fontId="7" fillId="0" borderId="0" xfId="0" quotePrefix="1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165" fontId="7" fillId="0" borderId="0" xfId="0" quotePrefix="1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Alignment="1">
      <alignment horizontal="left"/>
    </xf>
    <xf numFmtId="0" fontId="7" fillId="0" borderId="0" xfId="0" quotePrefix="1" applyFont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169" fontId="7" fillId="0" borderId="1" xfId="3" applyNumberFormat="1" applyFont="1" applyBorder="1" applyAlignment="1">
      <alignment horizontal="center"/>
    </xf>
    <xf numFmtId="170" fontId="7" fillId="0" borderId="1" xfId="3" applyNumberFormat="1" applyFont="1" applyBorder="1" applyAlignment="1">
      <alignment horizontal="center"/>
    </xf>
    <xf numFmtId="2" fontId="7" fillId="0" borderId="0" xfId="0" applyNumberFormat="1" applyFont="1" applyAlignment="1">
      <alignment horizontal="left"/>
    </xf>
    <xf numFmtId="166" fontId="7" fillId="0" borderId="0" xfId="0" applyNumberFormat="1" applyFont="1"/>
  </cellXfs>
  <cellStyles count="5">
    <cellStyle name="Comma" xfId="3" builtinId="3"/>
    <cellStyle name="Normal" xfId="0" builtinId="0"/>
    <cellStyle name="Normal 2" xfId="1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2"/>
  <sheetViews>
    <sheetView tabSelected="1" workbookViewId="0">
      <selection activeCell="B1" sqref="B1"/>
    </sheetView>
  </sheetViews>
  <sheetFormatPr defaultColWidth="8.85546875" defaultRowHeight="15" x14ac:dyDescent="0.25"/>
  <cols>
    <col min="1" max="1" width="14.28515625" style="1" customWidth="1"/>
    <col min="2" max="2" width="10.140625" style="1" customWidth="1"/>
    <col min="3" max="3" width="15.5703125" style="1" customWidth="1"/>
    <col min="4" max="4" width="10.140625" style="1" customWidth="1"/>
    <col min="5" max="5" width="15.5703125" style="1" customWidth="1"/>
    <col min="6" max="16384" width="8.85546875" style="1"/>
  </cols>
  <sheetData>
    <row r="1" spans="1:5" x14ac:dyDescent="0.25">
      <c r="A1" s="1" t="s">
        <v>108</v>
      </c>
    </row>
    <row r="3" spans="1:5" ht="30" x14ac:dyDescent="0.25">
      <c r="B3" s="3" t="s">
        <v>0</v>
      </c>
      <c r="C3" s="3" t="s">
        <v>1</v>
      </c>
      <c r="D3" s="3" t="s">
        <v>0</v>
      </c>
      <c r="E3" s="3" t="s">
        <v>1</v>
      </c>
    </row>
    <row r="4" spans="1:5" x14ac:dyDescent="0.25">
      <c r="B4" s="2">
        <v>1980</v>
      </c>
      <c r="C4" s="4">
        <v>37.42</v>
      </c>
      <c r="D4" s="2">
        <v>1999</v>
      </c>
      <c r="E4" s="4">
        <v>16.559999999999999</v>
      </c>
    </row>
    <row r="5" spans="1:5" x14ac:dyDescent="0.25">
      <c r="B5" s="2">
        <v>1981</v>
      </c>
      <c r="C5" s="4">
        <v>35.75</v>
      </c>
      <c r="D5" s="2">
        <v>2000</v>
      </c>
      <c r="E5" s="4">
        <v>27.39</v>
      </c>
    </row>
    <row r="6" spans="1:5" x14ac:dyDescent="0.25">
      <c r="B6" s="2">
        <v>1982</v>
      </c>
      <c r="C6" s="4">
        <v>31.83</v>
      </c>
      <c r="D6" s="2">
        <v>2001</v>
      </c>
      <c r="E6" s="4">
        <v>23</v>
      </c>
    </row>
    <row r="7" spans="1:5" x14ac:dyDescent="0.25">
      <c r="B7" s="2">
        <v>1983</v>
      </c>
      <c r="C7" s="4">
        <v>29.08</v>
      </c>
      <c r="D7" s="2">
        <v>2002</v>
      </c>
      <c r="E7" s="4">
        <v>22.81</v>
      </c>
    </row>
    <row r="8" spans="1:5" x14ac:dyDescent="0.25">
      <c r="B8" s="2">
        <v>1984</v>
      </c>
      <c r="C8" s="4">
        <v>28.75</v>
      </c>
      <c r="D8" s="2">
        <v>2003</v>
      </c>
      <c r="E8" s="4">
        <v>27.69</v>
      </c>
    </row>
    <row r="9" spans="1:5" x14ac:dyDescent="0.25">
      <c r="B9" s="2">
        <v>1985</v>
      </c>
      <c r="C9" s="4">
        <v>26.92</v>
      </c>
      <c r="D9" s="2">
        <v>2004</v>
      </c>
      <c r="E9" s="4">
        <v>37.659999999999997</v>
      </c>
    </row>
    <row r="10" spans="1:5" x14ac:dyDescent="0.25">
      <c r="B10" s="2">
        <v>1986</v>
      </c>
      <c r="C10" s="4">
        <v>14.44</v>
      </c>
      <c r="D10" s="2">
        <v>2005</v>
      </c>
      <c r="E10" s="4">
        <v>50.04</v>
      </c>
    </row>
    <row r="11" spans="1:5" x14ac:dyDescent="0.25">
      <c r="B11" s="2">
        <v>1987</v>
      </c>
      <c r="C11" s="4">
        <v>17.75</v>
      </c>
      <c r="D11" s="2">
        <v>2006</v>
      </c>
      <c r="E11" s="4">
        <v>58.3</v>
      </c>
    </row>
    <row r="12" spans="1:5" x14ac:dyDescent="0.25">
      <c r="B12" s="2">
        <v>1988</v>
      </c>
      <c r="C12" s="4">
        <v>14.87</v>
      </c>
      <c r="D12" s="2">
        <v>2007</v>
      </c>
      <c r="E12" s="4">
        <v>64.2</v>
      </c>
    </row>
    <row r="13" spans="1:5" x14ac:dyDescent="0.25">
      <c r="B13" s="2">
        <v>1989</v>
      </c>
      <c r="C13" s="4">
        <v>18.329999999999998</v>
      </c>
      <c r="D13" s="2">
        <v>2008</v>
      </c>
      <c r="E13" s="2" t="s">
        <v>19</v>
      </c>
    </row>
    <row r="14" spans="1:5" x14ac:dyDescent="0.25">
      <c r="B14" s="2">
        <v>1990</v>
      </c>
      <c r="C14" s="4">
        <v>23.19</v>
      </c>
      <c r="D14" s="2">
        <v>2009</v>
      </c>
      <c r="E14" s="2" t="s">
        <v>20</v>
      </c>
    </row>
    <row r="15" spans="1:5" x14ac:dyDescent="0.25">
      <c r="B15" s="2">
        <v>1991</v>
      </c>
      <c r="C15" s="4">
        <v>20.2</v>
      </c>
      <c r="D15" s="2">
        <v>2010</v>
      </c>
      <c r="E15" s="2" t="s">
        <v>21</v>
      </c>
    </row>
    <row r="16" spans="1:5" x14ac:dyDescent="0.25">
      <c r="B16" s="2">
        <v>1992</v>
      </c>
      <c r="C16" s="4">
        <v>19.25</v>
      </c>
      <c r="D16" s="2">
        <v>2011</v>
      </c>
      <c r="E16" s="2" t="s">
        <v>22</v>
      </c>
    </row>
    <row r="17" spans="2:6" x14ac:dyDescent="0.25">
      <c r="B17" s="2">
        <v>1993</v>
      </c>
      <c r="C17" s="4">
        <v>16.75</v>
      </c>
      <c r="D17" s="2">
        <v>2012</v>
      </c>
      <c r="E17" s="2" t="s">
        <v>27</v>
      </c>
    </row>
    <row r="18" spans="2:6" x14ac:dyDescent="0.25">
      <c r="B18" s="2">
        <v>1994</v>
      </c>
      <c r="C18" s="4">
        <v>15.66</v>
      </c>
      <c r="D18" s="2">
        <v>2013</v>
      </c>
      <c r="E18" s="2" t="s">
        <v>28</v>
      </c>
    </row>
    <row r="19" spans="2:6" x14ac:dyDescent="0.25">
      <c r="B19" s="2">
        <v>1995</v>
      </c>
      <c r="C19" s="4">
        <v>16.75</v>
      </c>
      <c r="D19" s="2">
        <v>2014</v>
      </c>
      <c r="E19" s="2" t="s">
        <v>29</v>
      </c>
    </row>
    <row r="20" spans="2:6" x14ac:dyDescent="0.25">
      <c r="B20" s="2">
        <v>1996</v>
      </c>
      <c r="C20" s="4">
        <v>20.46</v>
      </c>
      <c r="D20" s="2">
        <v>2015</v>
      </c>
      <c r="E20" s="2" t="s">
        <v>30</v>
      </c>
    </row>
    <row r="21" spans="2:6" x14ac:dyDescent="0.25">
      <c r="B21" s="2">
        <v>1997</v>
      </c>
      <c r="C21" s="4">
        <v>18.64</v>
      </c>
      <c r="D21" s="2">
        <v>2016</v>
      </c>
      <c r="E21" s="2" t="s">
        <v>31</v>
      </c>
    </row>
    <row r="22" spans="2:6" x14ac:dyDescent="0.25">
      <c r="B22" s="2">
        <v>1998</v>
      </c>
      <c r="C22" s="4">
        <v>11.91</v>
      </c>
      <c r="D22" s="2">
        <v>2017</v>
      </c>
      <c r="E22" s="2" t="s">
        <v>32</v>
      </c>
      <c r="F22" s="1" t="s">
        <v>26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41"/>
  <sheetViews>
    <sheetView zoomScale="65" zoomScaleNormal="65" workbookViewId="0">
      <selection activeCell="L45" sqref="L45"/>
    </sheetView>
  </sheetViews>
  <sheetFormatPr defaultColWidth="9.140625" defaultRowHeight="15.75" x14ac:dyDescent="0.25"/>
  <cols>
    <col min="1" max="1" width="9.140625" style="12"/>
    <col min="2" max="2" width="14.7109375" style="11" customWidth="1"/>
    <col min="3" max="3" width="16.140625" style="11" customWidth="1"/>
    <col min="4" max="4" width="19.5703125" style="11" customWidth="1"/>
    <col min="5" max="5" width="32.28515625" style="11" customWidth="1"/>
    <col min="6" max="6" width="20.85546875" style="12" customWidth="1"/>
    <col min="7" max="16384" width="9.140625" style="12"/>
  </cols>
  <sheetData>
    <row r="1" spans="1:8" x14ac:dyDescent="0.25">
      <c r="A1" s="12" t="s">
        <v>116</v>
      </c>
    </row>
    <row r="3" spans="1:8" x14ac:dyDescent="0.25">
      <c r="B3" s="54" t="s">
        <v>0</v>
      </c>
      <c r="C3" s="54" t="s">
        <v>4</v>
      </c>
      <c r="D3" s="54" t="s">
        <v>3</v>
      </c>
      <c r="E3" s="54" t="s">
        <v>105</v>
      </c>
      <c r="F3" s="11"/>
    </row>
    <row r="4" spans="1:8" x14ac:dyDescent="0.25">
      <c r="B4" s="20">
        <v>1980</v>
      </c>
      <c r="C4" s="28">
        <v>37.42</v>
      </c>
      <c r="D4" s="42">
        <v>24.699999999999996</v>
      </c>
      <c r="E4" s="28">
        <f>C4*($D$40/D4)</f>
        <v>202.55279352226722</v>
      </c>
      <c r="F4" s="15" t="s">
        <v>106</v>
      </c>
      <c r="H4" s="62"/>
    </row>
    <row r="5" spans="1:8" x14ac:dyDescent="0.25">
      <c r="B5" s="20">
        <v>1981</v>
      </c>
      <c r="C5" s="28">
        <v>35.75</v>
      </c>
      <c r="D5" s="42">
        <v>34.999999999999993</v>
      </c>
      <c r="E5" s="28">
        <f t="shared" ref="E5:E41" si="0">C5*($D$40/D5)</f>
        <v>136.565</v>
      </c>
      <c r="F5" s="15"/>
    </row>
    <row r="6" spans="1:8" x14ac:dyDescent="0.25">
      <c r="B6" s="20">
        <v>1982</v>
      </c>
      <c r="C6" s="28">
        <v>31.83</v>
      </c>
      <c r="D6" s="42">
        <v>41.099999999999994</v>
      </c>
      <c r="E6" s="28">
        <f t="shared" si="0"/>
        <v>103.54430656934306</v>
      </c>
    </row>
    <row r="7" spans="1:8" x14ac:dyDescent="0.25">
      <c r="B7" s="20">
        <v>1983</v>
      </c>
      <c r="C7" s="28">
        <v>29.08</v>
      </c>
      <c r="D7" s="42">
        <v>44.3</v>
      </c>
      <c r="E7" s="28">
        <f t="shared" si="0"/>
        <v>87.765146726862284</v>
      </c>
    </row>
    <row r="8" spans="1:8" x14ac:dyDescent="0.25">
      <c r="B8" s="20">
        <v>1984</v>
      </c>
      <c r="C8" s="28">
        <v>28.75</v>
      </c>
      <c r="D8" s="42">
        <v>48.599999999999994</v>
      </c>
      <c r="E8" s="28">
        <f t="shared" si="0"/>
        <v>79.092078189300409</v>
      </c>
    </row>
    <row r="9" spans="1:8" x14ac:dyDescent="0.25">
      <c r="B9" s="20">
        <v>1985</v>
      </c>
      <c r="C9" s="28">
        <v>26.92</v>
      </c>
      <c r="D9" s="42">
        <v>52.099999999999994</v>
      </c>
      <c r="E9" s="28">
        <f t="shared" si="0"/>
        <v>69.082610364683305</v>
      </c>
    </row>
    <row r="10" spans="1:8" x14ac:dyDescent="0.25">
      <c r="B10" s="20">
        <v>1986</v>
      </c>
      <c r="C10" s="28">
        <v>14.44</v>
      </c>
      <c r="D10" s="42">
        <v>53.999999999999993</v>
      </c>
      <c r="E10" s="28">
        <f t="shared" si="0"/>
        <v>35.752370370370372</v>
      </c>
    </row>
    <row r="11" spans="1:8" x14ac:dyDescent="0.25">
      <c r="B11" s="20">
        <v>1987</v>
      </c>
      <c r="C11" s="28">
        <v>17.75</v>
      </c>
      <c r="D11" s="42">
        <v>57.699999999999996</v>
      </c>
      <c r="E11" s="28">
        <f t="shared" si="0"/>
        <v>41.129549393414209</v>
      </c>
    </row>
    <row r="12" spans="1:8" x14ac:dyDescent="0.25">
      <c r="B12" s="20">
        <v>1988</v>
      </c>
      <c r="C12" s="28">
        <v>14.87</v>
      </c>
      <c r="D12" s="42">
        <v>61.8</v>
      </c>
      <c r="E12" s="28">
        <f t="shared" si="0"/>
        <v>32.170210355987052</v>
      </c>
    </row>
    <row r="13" spans="1:8" x14ac:dyDescent="0.25">
      <c r="B13" s="20">
        <v>1989</v>
      </c>
      <c r="C13" s="28">
        <v>18.329999999999998</v>
      </c>
      <c r="D13" s="42">
        <v>66.599999999999994</v>
      </c>
      <c r="E13" s="28">
        <f t="shared" si="0"/>
        <v>36.79761261261261</v>
      </c>
    </row>
    <row r="14" spans="1:8" x14ac:dyDescent="0.25">
      <c r="B14" s="20">
        <v>1990</v>
      </c>
      <c r="C14" s="28">
        <v>23.19</v>
      </c>
      <c r="D14" s="42">
        <v>72</v>
      </c>
      <c r="E14" s="28">
        <f t="shared" si="0"/>
        <v>43.062541666666668</v>
      </c>
    </row>
    <row r="15" spans="1:8" x14ac:dyDescent="0.25">
      <c r="B15" s="20">
        <v>1991</v>
      </c>
      <c r="C15" s="28">
        <v>20.2</v>
      </c>
      <c r="D15" s="42">
        <v>76.2</v>
      </c>
      <c r="E15" s="28">
        <f t="shared" si="0"/>
        <v>35.442782152230969</v>
      </c>
    </row>
    <row r="16" spans="1:8" x14ac:dyDescent="0.25">
      <c r="B16" s="20">
        <v>1992</v>
      </c>
      <c r="C16" s="28">
        <v>19.25</v>
      </c>
      <c r="D16" s="42">
        <v>79.2</v>
      </c>
      <c r="E16" s="28">
        <f t="shared" si="0"/>
        <v>32.496527777777771</v>
      </c>
    </row>
    <row r="17" spans="2:6" x14ac:dyDescent="0.25">
      <c r="B17" s="20">
        <v>1993</v>
      </c>
      <c r="C17" s="28">
        <v>16.75</v>
      </c>
      <c r="D17" s="42">
        <v>82.2</v>
      </c>
      <c r="E17" s="28">
        <f t="shared" si="0"/>
        <v>27.244221411192211</v>
      </c>
    </row>
    <row r="18" spans="2:6" x14ac:dyDescent="0.25">
      <c r="B18" s="20">
        <v>1994</v>
      </c>
      <c r="C18" s="28">
        <v>15.66</v>
      </c>
      <c r="D18" s="42">
        <v>84.8</v>
      </c>
      <c r="E18" s="28">
        <f t="shared" si="0"/>
        <v>24.690353773584906</v>
      </c>
    </row>
    <row r="19" spans="2:6" x14ac:dyDescent="0.25">
      <c r="B19" s="20">
        <v>1995</v>
      </c>
      <c r="C19" s="28">
        <v>16.75</v>
      </c>
      <c r="D19" s="42">
        <v>87.6</v>
      </c>
      <c r="E19" s="28">
        <f t="shared" si="0"/>
        <v>25.564783105022833</v>
      </c>
    </row>
    <row r="20" spans="2:6" x14ac:dyDescent="0.25">
      <c r="B20" s="20">
        <v>1996</v>
      </c>
      <c r="C20" s="28">
        <v>20.46</v>
      </c>
      <c r="D20" s="42">
        <v>90.5</v>
      </c>
      <c r="E20" s="28">
        <f t="shared" si="0"/>
        <v>30.226541436464089</v>
      </c>
    </row>
    <row r="21" spans="2:6" x14ac:dyDescent="0.25">
      <c r="B21" s="20">
        <v>1997</v>
      </c>
      <c r="C21" s="28">
        <v>18.64</v>
      </c>
      <c r="D21" s="42">
        <v>92.8</v>
      </c>
      <c r="E21" s="28">
        <f t="shared" si="0"/>
        <v>26.855258620689654</v>
      </c>
    </row>
    <row r="22" spans="2:6" x14ac:dyDescent="0.25">
      <c r="B22" s="20">
        <v>1998</v>
      </c>
      <c r="C22" s="28">
        <v>11.91</v>
      </c>
      <c r="D22" s="42">
        <v>94.399999999999991</v>
      </c>
      <c r="E22" s="28">
        <f t="shared" si="0"/>
        <v>16.868294491525425</v>
      </c>
    </row>
    <row r="23" spans="2:6" x14ac:dyDescent="0.25">
      <c r="B23" s="20">
        <v>1999</v>
      </c>
      <c r="C23" s="28">
        <v>16.559999999999999</v>
      </c>
      <c r="D23" s="42">
        <v>96.6</v>
      </c>
      <c r="E23" s="28">
        <f t="shared" si="0"/>
        <v>22.919999999999998</v>
      </c>
    </row>
    <row r="24" spans="2:6" x14ac:dyDescent="0.25">
      <c r="B24" s="20">
        <v>2000</v>
      </c>
      <c r="C24" s="28">
        <v>27.39</v>
      </c>
      <c r="D24" s="58">
        <v>100</v>
      </c>
      <c r="E24" s="28">
        <f t="shared" si="0"/>
        <v>36.620429999999999</v>
      </c>
    </row>
    <row r="25" spans="2:6" x14ac:dyDescent="0.25">
      <c r="B25" s="20">
        <v>2001</v>
      </c>
      <c r="C25" s="28">
        <v>23</v>
      </c>
      <c r="D25" s="42">
        <v>102.8</v>
      </c>
      <c r="E25" s="28">
        <f t="shared" si="0"/>
        <v>29.913424124513615</v>
      </c>
    </row>
    <row r="26" spans="2:6" x14ac:dyDescent="0.25">
      <c r="B26" s="20">
        <v>2002</v>
      </c>
      <c r="C26" s="28">
        <v>22.81</v>
      </c>
      <c r="D26" s="42">
        <v>104.39999999999999</v>
      </c>
      <c r="E26" s="28">
        <f t="shared" si="0"/>
        <v>29.211657088122603</v>
      </c>
    </row>
    <row r="27" spans="2:6" x14ac:dyDescent="0.25">
      <c r="B27" s="20">
        <v>2003</v>
      </c>
      <c r="C27" s="28">
        <v>27.69</v>
      </c>
      <c r="D27" s="42">
        <v>106.69999999999999</v>
      </c>
      <c r="E27" s="28">
        <f t="shared" si="0"/>
        <v>34.696841611996248</v>
      </c>
    </row>
    <row r="28" spans="2:6" x14ac:dyDescent="0.25">
      <c r="B28" s="20">
        <v>2004</v>
      </c>
      <c r="C28" s="28">
        <v>37.659999999999997</v>
      </c>
      <c r="D28" s="42">
        <v>109.39999999999999</v>
      </c>
      <c r="E28" s="28">
        <f t="shared" si="0"/>
        <v>46.025063985374764</v>
      </c>
    </row>
    <row r="29" spans="2:6" x14ac:dyDescent="0.25">
      <c r="B29" s="20">
        <v>2005</v>
      </c>
      <c r="C29" s="28">
        <v>50.04</v>
      </c>
      <c r="D29" s="42">
        <v>112.8</v>
      </c>
      <c r="E29" s="28">
        <f t="shared" si="0"/>
        <v>59.311595744680851</v>
      </c>
    </row>
    <row r="30" spans="2:6" x14ac:dyDescent="0.25">
      <c r="B30" s="20">
        <v>2006</v>
      </c>
      <c r="C30" s="28">
        <v>58.3</v>
      </c>
      <c r="D30" s="42">
        <v>116</v>
      </c>
      <c r="E30" s="28">
        <f t="shared" si="0"/>
        <v>67.195775862068956</v>
      </c>
      <c r="F30" s="15"/>
    </row>
    <row r="31" spans="2:6" x14ac:dyDescent="0.25">
      <c r="B31" s="20">
        <v>2007</v>
      </c>
      <c r="C31" s="28">
        <v>64.2</v>
      </c>
      <c r="D31" s="42">
        <v>118.9</v>
      </c>
      <c r="E31" s="28">
        <f t="shared" si="0"/>
        <v>72.191253153910836</v>
      </c>
      <c r="F31" s="15"/>
    </row>
    <row r="32" spans="2:6" x14ac:dyDescent="0.25">
      <c r="B32" s="20">
        <v>2008</v>
      </c>
      <c r="C32" s="28">
        <v>91.48</v>
      </c>
      <c r="D32" s="42">
        <v>122.7</v>
      </c>
      <c r="E32" s="28">
        <f t="shared" si="0"/>
        <v>99.681140994295021</v>
      </c>
    </row>
    <row r="33" spans="2:6" x14ac:dyDescent="0.25">
      <c r="B33" s="20">
        <v>2009</v>
      </c>
      <c r="C33" s="28">
        <v>53.48</v>
      </c>
      <c r="D33" s="42">
        <v>122.3</v>
      </c>
      <c r="E33" s="28">
        <f t="shared" si="0"/>
        <v>58.46505314799672</v>
      </c>
    </row>
    <row r="34" spans="2:6" x14ac:dyDescent="0.25">
      <c r="B34" s="20">
        <v>2010</v>
      </c>
      <c r="C34" s="28">
        <v>71.209999999999994</v>
      </c>
      <c r="D34" s="42">
        <v>123.89999999999999</v>
      </c>
      <c r="E34" s="28">
        <f t="shared" si="0"/>
        <v>76.842429378531065</v>
      </c>
    </row>
    <row r="35" spans="2:6" x14ac:dyDescent="0.25">
      <c r="B35" s="20">
        <v>2011</v>
      </c>
      <c r="C35" s="28">
        <v>87.04</v>
      </c>
      <c r="D35" s="42">
        <v>127.1</v>
      </c>
      <c r="E35" s="28">
        <f t="shared" si="0"/>
        <v>91.559779701022833</v>
      </c>
      <c r="F35" s="15"/>
    </row>
    <row r="36" spans="2:6" x14ac:dyDescent="0.25">
      <c r="B36" s="20">
        <v>2012</v>
      </c>
      <c r="C36" s="28">
        <v>86.46</v>
      </c>
      <c r="D36" s="42">
        <v>129.19999999999999</v>
      </c>
      <c r="E36" s="28">
        <f t="shared" si="0"/>
        <v>89.471377708978324</v>
      </c>
    </row>
    <row r="37" spans="2:6" x14ac:dyDescent="0.25">
      <c r="B37" s="20">
        <v>2013</v>
      </c>
      <c r="C37" s="28">
        <v>91.17</v>
      </c>
      <c r="D37" s="42">
        <v>130.69999999999999</v>
      </c>
      <c r="E37" s="28">
        <f t="shared" si="0"/>
        <v>93.262654934965582</v>
      </c>
    </row>
    <row r="38" spans="2:6" x14ac:dyDescent="0.25">
      <c r="B38" s="20">
        <v>2014</v>
      </c>
      <c r="C38" s="28">
        <v>85.6</v>
      </c>
      <c r="D38" s="42">
        <v>132.29999999999998</v>
      </c>
      <c r="E38" s="28">
        <f t="shared" si="0"/>
        <v>86.505820105820106</v>
      </c>
    </row>
    <row r="39" spans="2:6" x14ac:dyDescent="0.25">
      <c r="B39" s="20">
        <v>2015</v>
      </c>
      <c r="C39" s="28">
        <v>41.85</v>
      </c>
      <c r="D39" s="42">
        <v>132.39999999999998</v>
      </c>
      <c r="E39" s="28">
        <f t="shared" si="0"/>
        <v>42.260913897280972</v>
      </c>
    </row>
    <row r="40" spans="2:6" x14ac:dyDescent="0.25">
      <c r="B40" s="20">
        <v>2016</v>
      </c>
      <c r="C40" s="28">
        <v>36.340000000000003</v>
      </c>
      <c r="D40" s="42">
        <v>133.69999999999999</v>
      </c>
      <c r="E40" s="28">
        <f t="shared" si="0"/>
        <v>36.340000000000003</v>
      </c>
    </row>
    <row r="41" spans="2:6" x14ac:dyDescent="0.25">
      <c r="B41" s="20" t="s">
        <v>104</v>
      </c>
      <c r="C41" s="28">
        <v>42.74</v>
      </c>
      <c r="D41" s="42">
        <v>135.5</v>
      </c>
      <c r="E41" s="28">
        <f t="shared" si="0"/>
        <v>42.172236162361621</v>
      </c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4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1"/>
  <sheetViews>
    <sheetView zoomScale="63" zoomScaleNormal="63" workbookViewId="0">
      <selection activeCell="V33" sqref="V33"/>
    </sheetView>
  </sheetViews>
  <sheetFormatPr defaultColWidth="9.140625" defaultRowHeight="15.75" x14ac:dyDescent="0.25"/>
  <cols>
    <col min="1" max="1" width="16.28515625" style="12" customWidth="1"/>
    <col min="2" max="2" width="15.140625" style="11" customWidth="1"/>
    <col min="3" max="3" width="19.28515625" style="11" customWidth="1"/>
    <col min="4" max="4" width="21.42578125" style="11" customWidth="1"/>
    <col min="5" max="5" width="20.28515625" style="12" customWidth="1"/>
    <col min="6" max="6" width="15.42578125" style="12" customWidth="1"/>
    <col min="7" max="7" width="23" style="11" customWidth="1"/>
    <col min="8" max="8" width="22.28515625" style="12" customWidth="1"/>
    <col min="9" max="16384" width="9.140625" style="12"/>
  </cols>
  <sheetData>
    <row r="1" spans="1:8" s="9" customFormat="1" ht="17.25" customHeight="1" x14ac:dyDescent="0.25">
      <c r="A1" s="27" t="s">
        <v>107</v>
      </c>
      <c r="B1" s="10"/>
      <c r="C1" s="10"/>
      <c r="D1" s="10"/>
      <c r="G1" s="10"/>
    </row>
    <row r="3" spans="1:8" ht="51" customHeight="1" x14ac:dyDescent="0.25">
      <c r="B3" s="25" t="s">
        <v>0</v>
      </c>
      <c r="C3" s="25" t="s">
        <v>1</v>
      </c>
      <c r="D3" s="25" t="s">
        <v>14</v>
      </c>
      <c r="E3" s="9" t="s">
        <v>2</v>
      </c>
      <c r="F3" s="25" t="s">
        <v>0</v>
      </c>
      <c r="G3" s="25" t="s">
        <v>15</v>
      </c>
      <c r="H3" s="9" t="s">
        <v>2</v>
      </c>
    </row>
    <row r="4" spans="1:8" x14ac:dyDescent="0.25">
      <c r="B4" s="22">
        <v>1980</v>
      </c>
      <c r="C4" s="28">
        <v>37.42</v>
      </c>
      <c r="D4" s="22">
        <v>100</v>
      </c>
      <c r="F4" s="13">
        <v>1980</v>
      </c>
      <c r="G4" s="17">
        <f t="shared" ref="G4:G15" si="0">C4/$C$16*100</f>
        <v>194.3896103896104</v>
      </c>
      <c r="H4" s="15" t="s">
        <v>12</v>
      </c>
    </row>
    <row r="5" spans="1:8" x14ac:dyDescent="0.25">
      <c r="B5" s="20">
        <v>1981</v>
      </c>
      <c r="C5" s="28">
        <v>35.75</v>
      </c>
      <c r="D5" s="17">
        <f t="shared" ref="D5:D41" si="1">C5/$C$4*100</f>
        <v>95.537145911277392</v>
      </c>
      <c r="E5" s="15" t="s">
        <v>7</v>
      </c>
      <c r="F5" s="20">
        <v>1981</v>
      </c>
      <c r="G5" s="21">
        <f t="shared" si="0"/>
        <v>185.71428571428572</v>
      </c>
      <c r="H5" s="15"/>
    </row>
    <row r="6" spans="1:8" x14ac:dyDescent="0.25">
      <c r="B6" s="20">
        <v>1982</v>
      </c>
      <c r="C6" s="28">
        <v>31.83</v>
      </c>
      <c r="D6" s="17">
        <f t="shared" si="1"/>
        <v>85.061464457509345</v>
      </c>
      <c r="E6" s="15"/>
      <c r="F6" s="20">
        <v>1982</v>
      </c>
      <c r="G6" s="21">
        <f t="shared" si="0"/>
        <v>165.35064935064935</v>
      </c>
      <c r="H6" s="15"/>
    </row>
    <row r="7" spans="1:8" x14ac:dyDescent="0.25">
      <c r="B7" s="20">
        <v>1983</v>
      </c>
      <c r="C7" s="28">
        <v>29.08</v>
      </c>
      <c r="D7" s="21">
        <f t="shared" si="1"/>
        <v>77.712453233564929</v>
      </c>
      <c r="F7" s="20">
        <v>1983</v>
      </c>
      <c r="G7" s="21">
        <f t="shared" si="0"/>
        <v>151.06493506493507</v>
      </c>
    </row>
    <row r="8" spans="1:8" x14ac:dyDescent="0.25">
      <c r="B8" s="20">
        <v>1984</v>
      </c>
      <c r="C8" s="28">
        <v>28.75</v>
      </c>
      <c r="D8" s="21">
        <f t="shared" si="1"/>
        <v>76.830571886691601</v>
      </c>
      <c r="F8" s="20">
        <v>1984</v>
      </c>
      <c r="G8" s="21">
        <f t="shared" si="0"/>
        <v>149.35064935064935</v>
      </c>
    </row>
    <row r="9" spans="1:8" x14ac:dyDescent="0.25">
      <c r="B9" s="20">
        <v>1985</v>
      </c>
      <c r="C9" s="28">
        <v>26.92</v>
      </c>
      <c r="D9" s="21">
        <f t="shared" si="1"/>
        <v>71.940138963121328</v>
      </c>
      <c r="F9" s="20">
        <v>1985</v>
      </c>
      <c r="G9" s="21">
        <f t="shared" si="0"/>
        <v>139.84415584415586</v>
      </c>
    </row>
    <row r="10" spans="1:8" x14ac:dyDescent="0.25">
      <c r="B10" s="20">
        <v>1986</v>
      </c>
      <c r="C10" s="28">
        <v>14.44</v>
      </c>
      <c r="D10" s="21">
        <f t="shared" si="1"/>
        <v>38.588989845002672</v>
      </c>
      <c r="F10" s="20">
        <v>1986</v>
      </c>
      <c r="G10" s="21">
        <f t="shared" si="0"/>
        <v>75.012987012987011</v>
      </c>
    </row>
    <row r="11" spans="1:8" x14ac:dyDescent="0.25">
      <c r="B11" s="20">
        <v>1987</v>
      </c>
      <c r="C11" s="28">
        <v>17.75</v>
      </c>
      <c r="D11" s="21">
        <f t="shared" si="1"/>
        <v>47.434526990913952</v>
      </c>
      <c r="F11" s="20">
        <v>1987</v>
      </c>
      <c r="G11" s="21">
        <f t="shared" si="0"/>
        <v>92.20779220779221</v>
      </c>
    </row>
    <row r="12" spans="1:8" x14ac:dyDescent="0.25">
      <c r="B12" s="20">
        <v>1988</v>
      </c>
      <c r="C12" s="28">
        <v>14.87</v>
      </c>
      <c r="D12" s="21">
        <f t="shared" si="1"/>
        <v>39.738107963655793</v>
      </c>
      <c r="F12" s="20">
        <v>1988</v>
      </c>
      <c r="G12" s="21">
        <f t="shared" si="0"/>
        <v>77.246753246753244</v>
      </c>
    </row>
    <row r="13" spans="1:8" x14ac:dyDescent="0.25">
      <c r="B13" s="20">
        <v>1989</v>
      </c>
      <c r="C13" s="28">
        <v>18.329999999999998</v>
      </c>
      <c r="D13" s="21">
        <f t="shared" si="1"/>
        <v>48.984500267236761</v>
      </c>
      <c r="F13" s="20">
        <v>1989</v>
      </c>
      <c r="G13" s="21">
        <f t="shared" si="0"/>
        <v>95.220779220779221</v>
      </c>
    </row>
    <row r="14" spans="1:8" x14ac:dyDescent="0.25">
      <c r="B14" s="20">
        <v>1990</v>
      </c>
      <c r="C14" s="28">
        <v>23.19</v>
      </c>
      <c r="D14" s="21">
        <f t="shared" si="1"/>
        <v>61.972207375734897</v>
      </c>
      <c r="F14" s="20">
        <v>1990</v>
      </c>
      <c r="G14" s="21">
        <f t="shared" si="0"/>
        <v>120.46753246753248</v>
      </c>
    </row>
    <row r="15" spans="1:8" x14ac:dyDescent="0.25">
      <c r="B15" s="20">
        <v>1991</v>
      </c>
      <c r="C15" s="28">
        <v>20.2</v>
      </c>
      <c r="D15" s="21">
        <f t="shared" si="1"/>
        <v>53.981827899518976</v>
      </c>
      <c r="F15" s="20">
        <v>1991</v>
      </c>
      <c r="G15" s="17">
        <f t="shared" si="0"/>
        <v>104.93506493506493</v>
      </c>
      <c r="H15" s="15" t="s">
        <v>9</v>
      </c>
    </row>
    <row r="16" spans="1:8" x14ac:dyDescent="0.25">
      <c r="B16" s="13">
        <v>1992</v>
      </c>
      <c r="C16" s="28">
        <v>19.25</v>
      </c>
      <c r="D16" s="21">
        <f t="shared" si="1"/>
        <v>51.443078567610897</v>
      </c>
      <c r="F16" s="22">
        <v>1992</v>
      </c>
      <c r="G16" s="23">
        <v>100</v>
      </c>
      <c r="H16" s="24" t="s">
        <v>13</v>
      </c>
    </row>
    <row r="17" spans="2:8" x14ac:dyDescent="0.25">
      <c r="B17" s="20">
        <v>1993</v>
      </c>
      <c r="C17" s="28">
        <v>16.75</v>
      </c>
      <c r="D17" s="21">
        <f t="shared" si="1"/>
        <v>44.762159273115984</v>
      </c>
      <c r="F17" s="20">
        <v>1993</v>
      </c>
      <c r="G17" s="17">
        <f t="shared" ref="G17:G41" si="2">C17/$C$16*100</f>
        <v>87.012987012987011</v>
      </c>
      <c r="H17" s="15" t="s">
        <v>10</v>
      </c>
    </row>
    <row r="18" spans="2:8" x14ac:dyDescent="0.25">
      <c r="B18" s="20">
        <v>1994</v>
      </c>
      <c r="C18" s="28">
        <v>15.66</v>
      </c>
      <c r="D18" s="21">
        <f t="shared" si="1"/>
        <v>41.849278460716192</v>
      </c>
      <c r="F18" s="20">
        <v>1994</v>
      </c>
      <c r="G18" s="21">
        <f t="shared" si="2"/>
        <v>81.350649350649348</v>
      </c>
    </row>
    <row r="19" spans="2:8" x14ac:dyDescent="0.25">
      <c r="B19" s="20">
        <v>1995</v>
      </c>
      <c r="C19" s="28">
        <v>16.75</v>
      </c>
      <c r="D19" s="21">
        <f t="shared" si="1"/>
        <v>44.762159273115984</v>
      </c>
      <c r="F19" s="20">
        <v>1995</v>
      </c>
      <c r="G19" s="21">
        <f t="shared" si="2"/>
        <v>87.012987012987011</v>
      </c>
    </row>
    <row r="20" spans="2:8" x14ac:dyDescent="0.25">
      <c r="B20" s="20">
        <v>1996</v>
      </c>
      <c r="C20" s="28">
        <v>20.46</v>
      </c>
      <c r="D20" s="21">
        <f t="shared" si="1"/>
        <v>54.676643506146448</v>
      </c>
      <c r="F20" s="20">
        <v>1996</v>
      </c>
      <c r="G20" s="21">
        <f t="shared" si="2"/>
        <v>106.28571428571429</v>
      </c>
    </row>
    <row r="21" spans="2:8" x14ac:dyDescent="0.25">
      <c r="B21" s="20">
        <v>1997</v>
      </c>
      <c r="C21" s="28">
        <v>18.64</v>
      </c>
      <c r="D21" s="21">
        <f t="shared" si="1"/>
        <v>49.812934259754144</v>
      </c>
      <c r="F21" s="20">
        <v>1997</v>
      </c>
      <c r="G21" s="21">
        <f t="shared" si="2"/>
        <v>96.831168831168839</v>
      </c>
    </row>
    <row r="22" spans="2:8" x14ac:dyDescent="0.25">
      <c r="B22" s="20">
        <v>1998</v>
      </c>
      <c r="C22" s="28">
        <v>11.91</v>
      </c>
      <c r="D22" s="21">
        <f t="shared" si="1"/>
        <v>31.827899518973812</v>
      </c>
      <c r="F22" s="20">
        <v>1998</v>
      </c>
      <c r="G22" s="21">
        <f t="shared" si="2"/>
        <v>61.870129870129873</v>
      </c>
    </row>
    <row r="23" spans="2:8" x14ac:dyDescent="0.25">
      <c r="B23" s="20">
        <v>1999</v>
      </c>
      <c r="C23" s="28">
        <v>16.559999999999999</v>
      </c>
      <c r="D23" s="21">
        <f t="shared" si="1"/>
        <v>44.254409406734361</v>
      </c>
      <c r="F23" s="20">
        <v>1999</v>
      </c>
      <c r="G23" s="21">
        <f t="shared" si="2"/>
        <v>86.025974025974023</v>
      </c>
    </row>
    <row r="24" spans="2:8" x14ac:dyDescent="0.25">
      <c r="B24" s="20">
        <v>2000</v>
      </c>
      <c r="C24" s="28">
        <v>27.39</v>
      </c>
      <c r="D24" s="21">
        <f t="shared" si="1"/>
        <v>73.196151790486368</v>
      </c>
      <c r="F24" s="20">
        <v>2000</v>
      </c>
      <c r="G24" s="21">
        <f t="shared" si="2"/>
        <v>142.28571428571428</v>
      </c>
    </row>
    <row r="25" spans="2:8" x14ac:dyDescent="0.25">
      <c r="B25" s="20">
        <v>2001</v>
      </c>
      <c r="C25" s="28">
        <v>23</v>
      </c>
      <c r="D25" s="21">
        <f t="shared" si="1"/>
        <v>61.464457509353288</v>
      </c>
      <c r="F25" s="20">
        <v>2001</v>
      </c>
      <c r="G25" s="21">
        <f t="shared" si="2"/>
        <v>119.48051948051948</v>
      </c>
    </row>
    <row r="26" spans="2:8" x14ac:dyDescent="0.25">
      <c r="B26" s="20">
        <v>2002</v>
      </c>
      <c r="C26" s="28">
        <v>22.81</v>
      </c>
      <c r="D26" s="21">
        <f t="shared" si="1"/>
        <v>60.956707642971665</v>
      </c>
      <c r="F26" s="20">
        <v>2002</v>
      </c>
      <c r="G26" s="21">
        <f t="shared" si="2"/>
        <v>118.4935064935065</v>
      </c>
    </row>
    <row r="27" spans="2:8" x14ac:dyDescent="0.25">
      <c r="B27" s="20">
        <v>2003</v>
      </c>
      <c r="C27" s="28">
        <v>27.69</v>
      </c>
      <c r="D27" s="21">
        <f t="shared" si="1"/>
        <v>73.99786210582576</v>
      </c>
      <c r="F27" s="20">
        <v>2003</v>
      </c>
      <c r="G27" s="21">
        <f t="shared" si="2"/>
        <v>143.84415584415584</v>
      </c>
    </row>
    <row r="28" spans="2:8" x14ac:dyDescent="0.25">
      <c r="B28" s="20">
        <v>2004</v>
      </c>
      <c r="C28" s="28">
        <v>37.659999999999997</v>
      </c>
      <c r="D28" s="21">
        <f t="shared" si="1"/>
        <v>100.6413682522715</v>
      </c>
      <c r="F28" s="20">
        <v>2004</v>
      </c>
      <c r="G28" s="21">
        <f t="shared" si="2"/>
        <v>195.6363636363636</v>
      </c>
    </row>
    <row r="29" spans="2:8" x14ac:dyDescent="0.25">
      <c r="B29" s="20">
        <v>2005</v>
      </c>
      <c r="C29" s="28">
        <v>50.04</v>
      </c>
      <c r="D29" s="21">
        <f t="shared" si="1"/>
        <v>133.72528059861034</v>
      </c>
      <c r="F29" s="20">
        <v>2005</v>
      </c>
      <c r="G29" s="21">
        <f t="shared" si="2"/>
        <v>259.94805194805195</v>
      </c>
    </row>
    <row r="30" spans="2:8" x14ac:dyDescent="0.25">
      <c r="B30" s="20">
        <v>2006</v>
      </c>
      <c r="C30" s="28">
        <v>58.3</v>
      </c>
      <c r="D30" s="17">
        <f t="shared" si="1"/>
        <v>155.79903794762157</v>
      </c>
      <c r="E30" s="15"/>
      <c r="F30" s="20">
        <v>2006</v>
      </c>
      <c r="G30" s="21">
        <f t="shared" si="2"/>
        <v>302.85714285714283</v>
      </c>
      <c r="H30" s="15"/>
    </row>
    <row r="31" spans="2:8" x14ac:dyDescent="0.25">
      <c r="B31" s="20">
        <v>2007</v>
      </c>
      <c r="C31" s="28">
        <v>64.2</v>
      </c>
      <c r="D31" s="17">
        <f t="shared" si="1"/>
        <v>171.5660074826296</v>
      </c>
      <c r="E31" s="15" t="s">
        <v>8</v>
      </c>
      <c r="F31" s="20">
        <v>2007</v>
      </c>
      <c r="G31" s="17">
        <f t="shared" si="2"/>
        <v>333.50649350649354</v>
      </c>
      <c r="H31" s="15" t="s">
        <v>11</v>
      </c>
    </row>
    <row r="32" spans="2:8" x14ac:dyDescent="0.25">
      <c r="B32" s="20">
        <v>2008</v>
      </c>
      <c r="C32" s="28">
        <v>91.48</v>
      </c>
      <c r="D32" s="17">
        <f t="shared" si="1"/>
        <v>244.46819882415821</v>
      </c>
      <c r="F32" s="20">
        <v>2008</v>
      </c>
      <c r="G32" s="17">
        <f t="shared" si="2"/>
        <v>475.22077922077921</v>
      </c>
    </row>
    <row r="33" spans="2:8" x14ac:dyDescent="0.25">
      <c r="B33" s="20">
        <v>2009</v>
      </c>
      <c r="C33" s="28">
        <v>53.48</v>
      </c>
      <c r="D33" s="17">
        <f t="shared" si="1"/>
        <v>142.91822554783536</v>
      </c>
      <c r="F33" s="20">
        <v>2009</v>
      </c>
      <c r="G33" s="17">
        <f t="shared" si="2"/>
        <v>277.81818181818181</v>
      </c>
    </row>
    <row r="34" spans="2:8" x14ac:dyDescent="0.25">
      <c r="B34" s="20">
        <v>2010</v>
      </c>
      <c r="C34" s="28">
        <v>71.209999999999994</v>
      </c>
      <c r="D34" s="17">
        <f t="shared" si="1"/>
        <v>190.29930518439335</v>
      </c>
      <c r="F34" s="20">
        <v>2010</v>
      </c>
      <c r="G34" s="17">
        <f t="shared" si="2"/>
        <v>369.9220779220779</v>
      </c>
    </row>
    <row r="35" spans="2:8" x14ac:dyDescent="0.25">
      <c r="B35" s="20">
        <v>2011</v>
      </c>
      <c r="C35" s="28">
        <v>87.04</v>
      </c>
      <c r="D35" s="17">
        <f t="shared" si="1"/>
        <v>232.60288615713526</v>
      </c>
      <c r="E35" s="15" t="s">
        <v>23</v>
      </c>
      <c r="F35" s="20">
        <v>2011</v>
      </c>
      <c r="G35" s="17">
        <f t="shared" si="2"/>
        <v>452.15584415584419</v>
      </c>
      <c r="H35" s="15" t="s">
        <v>24</v>
      </c>
    </row>
    <row r="36" spans="2:8" x14ac:dyDescent="0.25">
      <c r="B36" s="20">
        <v>2012</v>
      </c>
      <c r="C36" s="28">
        <v>86.46</v>
      </c>
      <c r="D36" s="17">
        <f t="shared" si="1"/>
        <v>231.05291288081236</v>
      </c>
      <c r="F36" s="20">
        <v>2012</v>
      </c>
      <c r="G36" s="17">
        <f t="shared" si="2"/>
        <v>449.14285714285711</v>
      </c>
    </row>
    <row r="37" spans="2:8" x14ac:dyDescent="0.25">
      <c r="B37" s="20">
        <v>2013</v>
      </c>
      <c r="C37" s="28">
        <v>91.17</v>
      </c>
      <c r="D37" s="17">
        <f t="shared" si="1"/>
        <v>243.63976483164086</v>
      </c>
      <c r="F37" s="20">
        <v>2013</v>
      </c>
      <c r="G37" s="17">
        <f t="shared" si="2"/>
        <v>473.61038961038957</v>
      </c>
    </row>
    <row r="38" spans="2:8" x14ac:dyDescent="0.25">
      <c r="B38" s="20">
        <v>2014</v>
      </c>
      <c r="C38" s="28">
        <v>85.6</v>
      </c>
      <c r="D38" s="17">
        <f t="shared" si="1"/>
        <v>228.75467664350612</v>
      </c>
      <c r="F38" s="20">
        <v>2014</v>
      </c>
      <c r="G38" s="17">
        <f t="shared" si="2"/>
        <v>444.67532467532465</v>
      </c>
    </row>
    <row r="39" spans="2:8" x14ac:dyDescent="0.25">
      <c r="B39" s="20">
        <v>2015</v>
      </c>
      <c r="C39" s="28">
        <v>41.85</v>
      </c>
      <c r="D39" s="17">
        <f t="shared" si="1"/>
        <v>111.83858898984499</v>
      </c>
      <c r="F39" s="20">
        <v>2015</v>
      </c>
      <c r="G39" s="17">
        <f t="shared" si="2"/>
        <v>217.40259740259739</v>
      </c>
    </row>
    <row r="40" spans="2:8" x14ac:dyDescent="0.25">
      <c r="B40" s="20">
        <v>2016</v>
      </c>
      <c r="C40" s="28">
        <v>36.340000000000003</v>
      </c>
      <c r="D40" s="17">
        <f t="shared" si="1"/>
        <v>97.113842864778206</v>
      </c>
      <c r="F40" s="20">
        <v>2016</v>
      </c>
      <c r="G40" s="17">
        <f t="shared" si="2"/>
        <v>188.77922077922079</v>
      </c>
    </row>
    <row r="41" spans="2:8" x14ac:dyDescent="0.25">
      <c r="B41" s="20">
        <v>2017</v>
      </c>
      <c r="C41" s="28">
        <v>42.74</v>
      </c>
      <c r="D41" s="17">
        <f t="shared" si="1"/>
        <v>114.2169962586852</v>
      </c>
      <c r="E41" s="19" t="s">
        <v>33</v>
      </c>
      <c r="F41" s="20">
        <v>2017</v>
      </c>
      <c r="G41" s="17">
        <f t="shared" si="2"/>
        <v>222.02597402597402</v>
      </c>
      <c r="H41" s="19" t="s">
        <v>34</v>
      </c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69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41"/>
  <sheetViews>
    <sheetView zoomScale="63" zoomScaleNormal="63" workbookViewId="0">
      <selection activeCell="Q52" sqref="Q52"/>
    </sheetView>
  </sheetViews>
  <sheetFormatPr defaultRowHeight="15.75" x14ac:dyDescent="0.25"/>
  <cols>
    <col min="1" max="1" width="18" style="12" customWidth="1"/>
    <col min="2" max="2" width="18.7109375" style="12" customWidth="1"/>
    <col min="3" max="3" width="6.28515625" style="12" customWidth="1"/>
    <col min="4" max="4" width="22" style="12" customWidth="1"/>
    <col min="5" max="5" width="18.85546875" style="11" customWidth="1"/>
    <col min="6" max="6" width="19.85546875" style="11" customWidth="1"/>
    <col min="7" max="7" width="18.28515625" style="11" customWidth="1"/>
    <col min="8" max="8" width="23.28515625" style="11" customWidth="1"/>
    <col min="9" max="9" width="19.140625" style="12" customWidth="1"/>
    <col min="10" max="10" width="3.7109375" style="12" customWidth="1"/>
    <col min="11" max="11" width="21" style="12" customWidth="1"/>
    <col min="12" max="12" width="21.5703125" style="12" customWidth="1"/>
    <col min="13" max="16384" width="9.140625" style="12"/>
  </cols>
  <sheetData>
    <row r="1" spans="1:12" x14ac:dyDescent="0.25">
      <c r="A1" s="8" t="s">
        <v>109</v>
      </c>
      <c r="B1" s="9"/>
      <c r="C1" s="9"/>
      <c r="D1" s="9"/>
      <c r="E1" s="10"/>
      <c r="F1" s="10"/>
      <c r="G1" s="10"/>
      <c r="H1" s="10"/>
      <c r="I1" s="9"/>
    </row>
    <row r="3" spans="1:12" ht="46.15" customHeight="1" x14ac:dyDescent="0.25">
      <c r="A3" s="26" t="s">
        <v>0</v>
      </c>
      <c r="B3" s="26" t="s">
        <v>15</v>
      </c>
      <c r="C3" s="9"/>
      <c r="D3" s="26" t="s">
        <v>42</v>
      </c>
      <c r="E3" s="9"/>
      <c r="F3" s="26" t="s">
        <v>43</v>
      </c>
      <c r="H3" s="26" t="s">
        <v>44</v>
      </c>
      <c r="K3" s="26" t="s">
        <v>55</v>
      </c>
      <c r="L3" s="8"/>
    </row>
    <row r="4" spans="1:12" x14ac:dyDescent="0.25">
      <c r="A4" s="13">
        <v>1980</v>
      </c>
      <c r="B4" s="14">
        <v>194.3896103896104</v>
      </c>
      <c r="C4" s="15"/>
      <c r="D4" s="16">
        <f t="shared" ref="D4:D41" si="0">B4/$B$4*100</f>
        <v>100</v>
      </c>
      <c r="E4" s="15" t="s">
        <v>49</v>
      </c>
      <c r="F4" s="17">
        <f t="shared" ref="F4:F41" si="1">D4/$D$16*100</f>
        <v>194.38961038961043</v>
      </c>
      <c r="G4" s="18" t="s">
        <v>52</v>
      </c>
      <c r="H4" s="17">
        <f t="shared" ref="H4:H41" si="2">D4/$D$40*100</f>
        <v>102.97193175564115</v>
      </c>
      <c r="I4" s="18" t="s">
        <v>45</v>
      </c>
      <c r="K4" s="17">
        <f>B4/$B$40*100</f>
        <v>102.97193175564117</v>
      </c>
      <c r="L4" s="19" t="s">
        <v>56</v>
      </c>
    </row>
    <row r="5" spans="1:12" x14ac:dyDescent="0.25">
      <c r="A5" s="20">
        <v>1981</v>
      </c>
      <c r="B5" s="17">
        <v>185.71428571428572</v>
      </c>
      <c r="C5" s="15"/>
      <c r="D5" s="17">
        <f t="shared" si="0"/>
        <v>95.537145911277392</v>
      </c>
      <c r="F5" s="21">
        <f t="shared" si="1"/>
        <v>185.71428571428575</v>
      </c>
      <c r="G5" s="8"/>
      <c r="H5" s="17">
        <f t="shared" si="2"/>
        <v>98.376444689047872</v>
      </c>
      <c r="K5" s="17">
        <f t="shared" ref="K5:K39" si="3">B5/$B$40*100</f>
        <v>98.376444689047887</v>
      </c>
      <c r="L5" s="8"/>
    </row>
    <row r="6" spans="1:12" x14ac:dyDescent="0.25">
      <c r="A6" s="20">
        <v>1982</v>
      </c>
      <c r="B6" s="17">
        <v>165.35064935064935</v>
      </c>
      <c r="C6" s="15"/>
      <c r="D6" s="17">
        <f t="shared" si="0"/>
        <v>85.061464457509345</v>
      </c>
      <c r="F6" s="21">
        <f t="shared" si="1"/>
        <v>165.35064935064935</v>
      </c>
      <c r="G6" s="8"/>
      <c r="H6" s="17">
        <f t="shared" si="2"/>
        <v>87.589433131535472</v>
      </c>
      <c r="K6" s="17">
        <f t="shared" si="3"/>
        <v>87.589433131535486</v>
      </c>
      <c r="L6" s="8"/>
    </row>
    <row r="7" spans="1:12" x14ac:dyDescent="0.25">
      <c r="A7" s="20">
        <v>1983</v>
      </c>
      <c r="B7" s="21">
        <v>151.06493506493507</v>
      </c>
      <c r="D7" s="17">
        <f t="shared" si="0"/>
        <v>77.712453233564943</v>
      </c>
      <c r="F7" s="21">
        <f t="shared" si="1"/>
        <v>151.0649350649351</v>
      </c>
      <c r="G7" s="8"/>
      <c r="H7" s="17">
        <f t="shared" si="2"/>
        <v>80.022014309301042</v>
      </c>
      <c r="K7" s="17">
        <f t="shared" si="3"/>
        <v>80.022014309301042</v>
      </c>
      <c r="L7" s="8"/>
    </row>
    <row r="8" spans="1:12" x14ac:dyDescent="0.25">
      <c r="A8" s="20">
        <v>1984</v>
      </c>
      <c r="B8" s="21">
        <v>149.35064935064935</v>
      </c>
      <c r="D8" s="17">
        <f t="shared" si="0"/>
        <v>76.830571886691601</v>
      </c>
      <c r="F8" s="21">
        <f t="shared" si="1"/>
        <v>149.35064935064935</v>
      </c>
      <c r="G8" s="8"/>
      <c r="H8" s="17">
        <f t="shared" si="2"/>
        <v>79.113924050632889</v>
      </c>
      <c r="K8" s="17">
        <f t="shared" si="3"/>
        <v>79.113924050632903</v>
      </c>
      <c r="L8" s="8"/>
    </row>
    <row r="9" spans="1:12" x14ac:dyDescent="0.25">
      <c r="A9" s="20">
        <v>1985</v>
      </c>
      <c r="B9" s="21">
        <v>139.84415584415586</v>
      </c>
      <c r="D9" s="17">
        <f t="shared" si="0"/>
        <v>71.940138963121342</v>
      </c>
      <c r="F9" s="21">
        <f t="shared" si="1"/>
        <v>139.84415584415589</v>
      </c>
      <c r="G9" s="8"/>
      <c r="H9" s="17">
        <f t="shared" si="2"/>
        <v>74.078150798018711</v>
      </c>
      <c r="K9" s="17">
        <f t="shared" si="3"/>
        <v>74.078150798018711</v>
      </c>
      <c r="L9" s="8"/>
    </row>
    <row r="10" spans="1:12" x14ac:dyDescent="0.25">
      <c r="A10" s="20">
        <v>1986</v>
      </c>
      <c r="B10" s="21">
        <v>75.012987012987011</v>
      </c>
      <c r="D10" s="17">
        <f t="shared" si="0"/>
        <v>38.588989845002672</v>
      </c>
      <c r="F10" s="21">
        <f t="shared" si="1"/>
        <v>75.012987012987026</v>
      </c>
      <c r="G10" s="8"/>
      <c r="H10" s="17">
        <f t="shared" si="2"/>
        <v>39.735828288387445</v>
      </c>
      <c r="K10" s="17">
        <f t="shared" si="3"/>
        <v>39.735828288387445</v>
      </c>
      <c r="L10" s="8"/>
    </row>
    <row r="11" spans="1:12" x14ac:dyDescent="0.25">
      <c r="A11" s="20">
        <v>1987</v>
      </c>
      <c r="B11" s="21">
        <v>92.20779220779221</v>
      </c>
      <c r="D11" s="17">
        <f t="shared" si="0"/>
        <v>47.434526990913952</v>
      </c>
      <c r="F11" s="21">
        <f t="shared" si="1"/>
        <v>92.207792207792224</v>
      </c>
      <c r="G11" s="8"/>
      <c r="H11" s="17">
        <f t="shared" si="2"/>
        <v>48.844248761695098</v>
      </c>
      <c r="K11" s="17">
        <f t="shared" si="3"/>
        <v>48.844248761695098</v>
      </c>
      <c r="L11" s="8"/>
    </row>
    <row r="12" spans="1:12" x14ac:dyDescent="0.25">
      <c r="A12" s="20">
        <v>1988</v>
      </c>
      <c r="B12" s="21">
        <v>77.246753246753244</v>
      </c>
      <c r="D12" s="17">
        <f t="shared" si="0"/>
        <v>39.738107963655793</v>
      </c>
      <c r="F12" s="21">
        <f t="shared" si="1"/>
        <v>77.246753246753244</v>
      </c>
      <c r="G12" s="8"/>
      <c r="H12" s="17">
        <f t="shared" si="2"/>
        <v>40.919097413318646</v>
      </c>
      <c r="K12" s="17">
        <f t="shared" si="3"/>
        <v>40.919097413318653</v>
      </c>
      <c r="L12" s="8"/>
    </row>
    <row r="13" spans="1:12" x14ac:dyDescent="0.25">
      <c r="A13" s="20">
        <v>1989</v>
      </c>
      <c r="B13" s="21">
        <v>95.220779220779221</v>
      </c>
      <c r="D13" s="17">
        <f t="shared" si="0"/>
        <v>48.984500267236768</v>
      </c>
      <c r="F13" s="21">
        <f t="shared" si="1"/>
        <v>95.220779220779235</v>
      </c>
      <c r="G13" s="8"/>
      <c r="H13" s="17">
        <f t="shared" si="2"/>
        <v>50.440286186020899</v>
      </c>
      <c r="K13" s="17">
        <f t="shared" si="3"/>
        <v>50.440286186020913</v>
      </c>
      <c r="L13" s="8"/>
    </row>
    <row r="14" spans="1:12" x14ac:dyDescent="0.25">
      <c r="A14" s="20">
        <v>1990</v>
      </c>
      <c r="B14" s="21">
        <v>120.46753246753248</v>
      </c>
      <c r="D14" s="17">
        <f t="shared" si="0"/>
        <v>61.972207375734897</v>
      </c>
      <c r="F14" s="21">
        <f t="shared" si="1"/>
        <v>120.46753246753248</v>
      </c>
      <c r="G14" s="8"/>
      <c r="H14" s="17">
        <f t="shared" si="2"/>
        <v>63.81397908640615</v>
      </c>
      <c r="K14" s="17">
        <f t="shared" si="3"/>
        <v>63.813979086406171</v>
      </c>
      <c r="L14" s="8"/>
    </row>
    <row r="15" spans="1:12" x14ac:dyDescent="0.25">
      <c r="A15" s="20">
        <v>1991</v>
      </c>
      <c r="B15" s="21">
        <v>104.93506493506493</v>
      </c>
      <c r="C15" s="15"/>
      <c r="D15" s="17">
        <f t="shared" si="0"/>
        <v>53.981827899518962</v>
      </c>
      <c r="F15" s="17">
        <f t="shared" si="1"/>
        <v>104.93506493506493</v>
      </c>
      <c r="G15" s="8"/>
      <c r="H15" s="17">
        <f t="shared" si="2"/>
        <v>55.586130985140322</v>
      </c>
      <c r="K15" s="17">
        <f t="shared" si="3"/>
        <v>55.586130985140336</v>
      </c>
      <c r="L15" s="8"/>
    </row>
    <row r="16" spans="1:12" x14ac:dyDescent="0.25">
      <c r="A16" s="22">
        <v>1992</v>
      </c>
      <c r="B16" s="23">
        <v>100</v>
      </c>
      <c r="C16" s="24"/>
      <c r="D16" s="17">
        <f t="shared" si="0"/>
        <v>51.443078567610897</v>
      </c>
      <c r="F16" s="23">
        <f t="shared" si="1"/>
        <v>100</v>
      </c>
      <c r="G16" s="18" t="s">
        <v>53</v>
      </c>
      <c r="H16" s="17">
        <f t="shared" si="2"/>
        <v>52.971931755641158</v>
      </c>
      <c r="K16" s="17">
        <f t="shared" si="3"/>
        <v>52.971931755641165</v>
      </c>
      <c r="L16" s="8"/>
    </row>
    <row r="17" spans="1:12" x14ac:dyDescent="0.25">
      <c r="A17" s="20">
        <v>1993</v>
      </c>
      <c r="B17" s="21">
        <v>87.012987012987011</v>
      </c>
      <c r="C17" s="15"/>
      <c r="D17" s="17">
        <f t="shared" si="0"/>
        <v>44.762159273115977</v>
      </c>
      <c r="F17" s="17">
        <f t="shared" si="1"/>
        <v>87.012987012987026</v>
      </c>
      <c r="G17" s="8"/>
      <c r="H17" s="17">
        <f t="shared" si="2"/>
        <v>46.092460099064382</v>
      </c>
      <c r="K17" s="17">
        <f t="shared" si="3"/>
        <v>46.09246009906439</v>
      </c>
      <c r="L17" s="8"/>
    </row>
    <row r="18" spans="1:12" x14ac:dyDescent="0.25">
      <c r="A18" s="20">
        <v>1994</v>
      </c>
      <c r="B18" s="21">
        <v>81.350649350649348</v>
      </c>
      <c r="D18" s="17">
        <f t="shared" si="0"/>
        <v>41.849278460716192</v>
      </c>
      <c r="F18" s="21">
        <f t="shared" si="1"/>
        <v>81.350649350649348</v>
      </c>
      <c r="G18" s="8"/>
      <c r="H18" s="17">
        <f t="shared" si="2"/>
        <v>43.093010456796911</v>
      </c>
      <c r="K18" s="17">
        <f t="shared" si="3"/>
        <v>43.093010456796918</v>
      </c>
      <c r="L18" s="8"/>
    </row>
    <row r="19" spans="1:12" x14ac:dyDescent="0.25">
      <c r="A19" s="20">
        <v>1995</v>
      </c>
      <c r="B19" s="21">
        <v>87.012987012987011</v>
      </c>
      <c r="D19" s="17">
        <f t="shared" si="0"/>
        <v>44.762159273115977</v>
      </c>
      <c r="F19" s="21">
        <f t="shared" si="1"/>
        <v>87.012987012987026</v>
      </c>
      <c r="G19" s="8"/>
      <c r="H19" s="17">
        <f t="shared" si="2"/>
        <v>46.092460099064382</v>
      </c>
      <c r="K19" s="17">
        <f t="shared" si="3"/>
        <v>46.09246009906439</v>
      </c>
      <c r="L19" s="8"/>
    </row>
    <row r="20" spans="1:12" x14ac:dyDescent="0.25">
      <c r="A20" s="20">
        <v>1996</v>
      </c>
      <c r="B20" s="21">
        <v>106.28571428571429</v>
      </c>
      <c r="D20" s="17">
        <f t="shared" si="0"/>
        <v>54.676643506146448</v>
      </c>
      <c r="F20" s="21">
        <f t="shared" si="1"/>
        <v>106.28571428571429</v>
      </c>
      <c r="G20" s="8"/>
      <c r="H20" s="17">
        <f t="shared" si="2"/>
        <v>56.301596037424318</v>
      </c>
      <c r="K20" s="17">
        <f t="shared" si="3"/>
        <v>56.301596037424332</v>
      </c>
      <c r="L20" s="8"/>
    </row>
    <row r="21" spans="1:12" x14ac:dyDescent="0.25">
      <c r="A21" s="20">
        <v>1997</v>
      </c>
      <c r="B21" s="21">
        <v>96.831168831168839</v>
      </c>
      <c r="D21" s="17">
        <f t="shared" si="0"/>
        <v>49.812934259754144</v>
      </c>
      <c r="F21" s="21">
        <f t="shared" si="1"/>
        <v>96.831168831168839</v>
      </c>
      <c r="G21" s="8"/>
      <c r="H21" s="17">
        <f t="shared" si="2"/>
        <v>51.293340671436425</v>
      </c>
      <c r="K21" s="17">
        <f t="shared" si="3"/>
        <v>51.293340671436439</v>
      </c>
      <c r="L21" s="8"/>
    </row>
    <row r="22" spans="1:12" x14ac:dyDescent="0.25">
      <c r="A22" s="20">
        <v>1998</v>
      </c>
      <c r="B22" s="21">
        <v>61.870129870129873</v>
      </c>
      <c r="D22" s="17">
        <f t="shared" si="0"/>
        <v>31.827899518973812</v>
      </c>
      <c r="F22" s="21">
        <f t="shared" si="1"/>
        <v>61.870129870129873</v>
      </c>
      <c r="G22" s="8"/>
      <c r="H22" s="17">
        <f t="shared" si="2"/>
        <v>32.773802971931751</v>
      </c>
      <c r="K22" s="17">
        <f t="shared" si="3"/>
        <v>32.773802971931751</v>
      </c>
      <c r="L22" s="8"/>
    </row>
    <row r="23" spans="1:12" x14ac:dyDescent="0.25">
      <c r="A23" s="20">
        <v>1999</v>
      </c>
      <c r="B23" s="21">
        <v>86.025974025974023</v>
      </c>
      <c r="D23" s="17">
        <f t="shared" si="0"/>
        <v>44.254409406734361</v>
      </c>
      <c r="F23" s="21">
        <f t="shared" si="1"/>
        <v>86.025974025974023</v>
      </c>
      <c r="G23" s="8"/>
      <c r="H23" s="17">
        <f t="shared" si="2"/>
        <v>45.569620253164544</v>
      </c>
      <c r="K23" s="17">
        <f t="shared" si="3"/>
        <v>45.569620253164551</v>
      </c>
      <c r="L23" s="8"/>
    </row>
    <row r="24" spans="1:12" x14ac:dyDescent="0.25">
      <c r="A24" s="20">
        <v>2000</v>
      </c>
      <c r="B24" s="21">
        <v>142.28571428571428</v>
      </c>
      <c r="D24" s="17">
        <f t="shared" si="0"/>
        <v>73.196151790486368</v>
      </c>
      <c r="F24" s="21">
        <f t="shared" si="1"/>
        <v>142.28571428571431</v>
      </c>
      <c r="G24" s="8"/>
      <c r="H24" s="17">
        <f t="shared" si="2"/>
        <v>75.371491469455137</v>
      </c>
      <c r="K24" s="17">
        <f>B24/$B$40*100</f>
        <v>75.371491469455137</v>
      </c>
      <c r="L24" s="19" t="s">
        <v>57</v>
      </c>
    </row>
    <row r="25" spans="1:12" x14ac:dyDescent="0.25">
      <c r="A25" s="20">
        <v>2001</v>
      </c>
      <c r="B25" s="21">
        <v>119.48051948051948</v>
      </c>
      <c r="D25" s="17">
        <f t="shared" si="0"/>
        <v>61.464457509353288</v>
      </c>
      <c r="F25" s="21">
        <f t="shared" si="1"/>
        <v>119.4805194805195</v>
      </c>
      <c r="G25" s="8"/>
      <c r="H25" s="17">
        <f t="shared" si="2"/>
        <v>63.291139240506325</v>
      </c>
      <c r="I25" s="18" t="s">
        <v>46</v>
      </c>
      <c r="K25" s="17">
        <f t="shared" si="3"/>
        <v>63.291139240506325</v>
      </c>
      <c r="L25" s="8"/>
    </row>
    <row r="26" spans="1:12" x14ac:dyDescent="0.25">
      <c r="A26" s="20">
        <v>2002</v>
      </c>
      <c r="B26" s="21">
        <v>118.4935064935065</v>
      </c>
      <c r="D26" s="17">
        <f t="shared" si="0"/>
        <v>60.956707642971672</v>
      </c>
      <c r="F26" s="21">
        <f t="shared" si="1"/>
        <v>118.49350649350652</v>
      </c>
      <c r="G26" s="8"/>
      <c r="H26" s="17">
        <f t="shared" si="2"/>
        <v>62.768299394606487</v>
      </c>
      <c r="K26" s="17">
        <f t="shared" si="3"/>
        <v>62.768299394606494</v>
      </c>
      <c r="L26" s="8"/>
    </row>
    <row r="27" spans="1:12" x14ac:dyDescent="0.25">
      <c r="A27" s="20">
        <v>2003</v>
      </c>
      <c r="B27" s="21">
        <v>143.84415584415584</v>
      </c>
      <c r="D27" s="17">
        <f t="shared" si="0"/>
        <v>73.997862105825746</v>
      </c>
      <c r="F27" s="21">
        <f t="shared" si="1"/>
        <v>143.84415584415584</v>
      </c>
      <c r="G27" s="8"/>
      <c r="H27" s="17">
        <f t="shared" si="2"/>
        <v>76.197028068244336</v>
      </c>
      <c r="K27" s="17">
        <f t="shared" si="3"/>
        <v>76.19702806824435</v>
      </c>
      <c r="L27" s="8"/>
    </row>
    <row r="28" spans="1:12" x14ac:dyDescent="0.25">
      <c r="A28" s="20">
        <v>2004</v>
      </c>
      <c r="B28" s="21">
        <v>195.6363636363636</v>
      </c>
      <c r="D28" s="17">
        <f t="shared" si="0"/>
        <v>100.64136825227148</v>
      </c>
      <c r="E28" s="15" t="s">
        <v>50</v>
      </c>
      <c r="F28" s="21">
        <f t="shared" si="1"/>
        <v>195.6363636363636</v>
      </c>
      <c r="G28" s="8"/>
      <c r="H28" s="17">
        <f t="shared" si="2"/>
        <v>103.63236103467248</v>
      </c>
      <c r="K28" s="17">
        <f t="shared" si="3"/>
        <v>103.6323610346725</v>
      </c>
      <c r="L28" s="8"/>
    </row>
    <row r="29" spans="1:12" x14ac:dyDescent="0.25">
      <c r="A29" s="20">
        <v>2005</v>
      </c>
      <c r="B29" s="21">
        <v>259.94805194805195</v>
      </c>
      <c r="D29" s="17">
        <f t="shared" si="0"/>
        <v>133.72528059861037</v>
      </c>
      <c r="F29" s="21">
        <f t="shared" si="1"/>
        <v>259.94805194805195</v>
      </c>
      <c r="G29" s="8"/>
      <c r="H29" s="17">
        <f t="shared" si="2"/>
        <v>137.69950467804071</v>
      </c>
      <c r="K29" s="17">
        <f t="shared" si="3"/>
        <v>137.69950467804074</v>
      </c>
      <c r="L29" s="8"/>
    </row>
    <row r="30" spans="1:12" x14ac:dyDescent="0.25">
      <c r="A30" s="20">
        <v>2006</v>
      </c>
      <c r="B30" s="17">
        <v>302.85714285714283</v>
      </c>
      <c r="C30" s="15"/>
      <c r="D30" s="17">
        <f t="shared" si="0"/>
        <v>155.79903794762157</v>
      </c>
      <c r="F30" s="21">
        <f t="shared" si="1"/>
        <v>302.85714285714283</v>
      </c>
      <c r="G30" s="8"/>
      <c r="H30" s="17">
        <f t="shared" si="2"/>
        <v>160.42927903137036</v>
      </c>
      <c r="K30" s="17">
        <f t="shared" si="3"/>
        <v>160.42927903137036</v>
      </c>
      <c r="L30" s="8"/>
    </row>
    <row r="31" spans="1:12" x14ac:dyDescent="0.25">
      <c r="A31" s="20">
        <v>2007</v>
      </c>
      <c r="B31" s="17">
        <v>333.50649350649354</v>
      </c>
      <c r="C31" s="15"/>
      <c r="D31" s="17">
        <f t="shared" si="0"/>
        <v>171.56600748262963</v>
      </c>
      <c r="F31" s="17">
        <f t="shared" si="1"/>
        <v>333.5064935064936</v>
      </c>
      <c r="G31" s="8"/>
      <c r="H31" s="17">
        <f t="shared" si="2"/>
        <v>176.66483214089158</v>
      </c>
      <c r="K31" s="17">
        <f t="shared" si="3"/>
        <v>176.6648321408916</v>
      </c>
      <c r="L31" s="8"/>
    </row>
    <row r="32" spans="1:12" x14ac:dyDescent="0.25">
      <c r="A32" s="20">
        <v>2008</v>
      </c>
      <c r="B32" s="17">
        <v>475.22077922077921</v>
      </c>
      <c r="D32" s="17">
        <f t="shared" si="0"/>
        <v>244.46819882415821</v>
      </c>
      <c r="F32" s="17">
        <f t="shared" si="1"/>
        <v>475.22077922077932</v>
      </c>
      <c r="G32" s="8"/>
      <c r="H32" s="17">
        <f t="shared" si="2"/>
        <v>251.7336268574573</v>
      </c>
      <c r="K32" s="17">
        <f t="shared" si="3"/>
        <v>251.7336268574573</v>
      </c>
      <c r="L32" s="8"/>
    </row>
    <row r="33" spans="1:12" x14ac:dyDescent="0.25">
      <c r="A33" s="20">
        <v>2009</v>
      </c>
      <c r="B33" s="17">
        <v>277.81818181818181</v>
      </c>
      <c r="D33" s="17">
        <f t="shared" si="0"/>
        <v>142.91822554783536</v>
      </c>
      <c r="F33" s="17">
        <f t="shared" si="1"/>
        <v>277.81818181818181</v>
      </c>
      <c r="G33" s="8"/>
      <c r="H33" s="17">
        <f t="shared" si="2"/>
        <v>147.16565767749032</v>
      </c>
      <c r="K33" s="17">
        <f t="shared" si="3"/>
        <v>147.16565767749034</v>
      </c>
      <c r="L33" s="8"/>
    </row>
    <row r="34" spans="1:12" x14ac:dyDescent="0.25">
      <c r="A34" s="20">
        <v>2010</v>
      </c>
      <c r="B34" s="17">
        <v>369.9220779220779</v>
      </c>
      <c r="D34" s="17">
        <f t="shared" si="0"/>
        <v>190.29930518439335</v>
      </c>
      <c r="F34" s="17">
        <f t="shared" si="1"/>
        <v>369.92207792207796</v>
      </c>
      <c r="G34" s="8"/>
      <c r="H34" s="17">
        <f t="shared" si="2"/>
        <v>195.95487066593279</v>
      </c>
      <c r="K34" s="17">
        <f t="shared" si="3"/>
        <v>195.95487066593282</v>
      </c>
      <c r="L34" s="8"/>
    </row>
    <row r="35" spans="1:12" x14ac:dyDescent="0.25">
      <c r="A35" s="20">
        <v>2011</v>
      </c>
      <c r="B35" s="17">
        <v>452.15584415584419</v>
      </c>
      <c r="C35" s="15"/>
      <c r="D35" s="17">
        <f t="shared" si="0"/>
        <v>232.60288615713526</v>
      </c>
      <c r="F35" s="17">
        <f t="shared" si="1"/>
        <v>452.15584415584431</v>
      </c>
      <c r="G35" s="8"/>
      <c r="H35" s="17">
        <f t="shared" si="2"/>
        <v>239.51568519537699</v>
      </c>
      <c r="K35" s="17">
        <f t="shared" si="3"/>
        <v>239.51568519537699</v>
      </c>
      <c r="L35" s="8"/>
    </row>
    <row r="36" spans="1:12" x14ac:dyDescent="0.25">
      <c r="A36" s="20">
        <v>2012</v>
      </c>
      <c r="B36" s="17">
        <v>449.14285714285711</v>
      </c>
      <c r="D36" s="17">
        <f t="shared" si="0"/>
        <v>231.05291288081236</v>
      </c>
      <c r="F36" s="17">
        <f t="shared" si="1"/>
        <v>449.14285714285711</v>
      </c>
      <c r="G36" s="8"/>
      <c r="H36" s="17">
        <f t="shared" si="2"/>
        <v>237.9196477710511</v>
      </c>
      <c r="K36" s="17">
        <f t="shared" si="3"/>
        <v>237.91964777105113</v>
      </c>
      <c r="L36" s="8"/>
    </row>
    <row r="37" spans="1:12" x14ac:dyDescent="0.25">
      <c r="A37" s="20">
        <v>2013</v>
      </c>
      <c r="B37" s="17">
        <v>473.61038961038957</v>
      </c>
      <c r="D37" s="17">
        <f t="shared" si="0"/>
        <v>243.6397648316408</v>
      </c>
      <c r="F37" s="17">
        <f t="shared" si="1"/>
        <v>473.61038961038957</v>
      </c>
      <c r="G37" s="8"/>
      <c r="H37" s="17">
        <f t="shared" si="2"/>
        <v>250.88057237204174</v>
      </c>
      <c r="K37" s="17">
        <f t="shared" si="3"/>
        <v>250.8805723720418</v>
      </c>
      <c r="L37" s="8"/>
    </row>
    <row r="38" spans="1:12" x14ac:dyDescent="0.25">
      <c r="A38" s="20">
        <v>2014</v>
      </c>
      <c r="B38" s="17">
        <v>444.67532467532465</v>
      </c>
      <c r="D38" s="17">
        <f t="shared" si="0"/>
        <v>228.75467664350612</v>
      </c>
      <c r="F38" s="17">
        <f t="shared" si="1"/>
        <v>444.67532467532465</v>
      </c>
      <c r="G38" s="8"/>
      <c r="H38" s="17">
        <f t="shared" si="2"/>
        <v>235.55310952118873</v>
      </c>
      <c r="K38" s="17">
        <f t="shared" si="3"/>
        <v>235.55310952118873</v>
      </c>
      <c r="L38" s="8"/>
    </row>
    <row r="39" spans="1:12" x14ac:dyDescent="0.25">
      <c r="A39" s="20">
        <v>2015</v>
      </c>
      <c r="B39" s="17">
        <v>217.40259740259739</v>
      </c>
      <c r="D39" s="17">
        <f t="shared" si="0"/>
        <v>111.83858898984499</v>
      </c>
      <c r="F39" s="17">
        <f t="shared" si="1"/>
        <v>217.40259740259739</v>
      </c>
      <c r="G39" s="8"/>
      <c r="H39" s="17">
        <f t="shared" si="2"/>
        <v>115.1623555310952</v>
      </c>
      <c r="K39" s="17">
        <f t="shared" si="3"/>
        <v>115.1623555310952</v>
      </c>
      <c r="L39" s="8"/>
    </row>
    <row r="40" spans="1:12" x14ac:dyDescent="0.25">
      <c r="A40" s="20">
        <v>2016</v>
      </c>
      <c r="B40" s="17">
        <v>188.77922077922079</v>
      </c>
      <c r="D40" s="17">
        <f t="shared" si="0"/>
        <v>97.113842864778206</v>
      </c>
      <c r="F40" s="17">
        <f t="shared" si="1"/>
        <v>188.77922077922082</v>
      </c>
      <c r="G40" s="8"/>
      <c r="H40" s="16">
        <f t="shared" si="2"/>
        <v>100</v>
      </c>
      <c r="I40" s="18" t="s">
        <v>47</v>
      </c>
      <c r="K40" s="16">
        <f>B40/$B$40*100</f>
        <v>100</v>
      </c>
      <c r="L40" s="19" t="s">
        <v>58</v>
      </c>
    </row>
    <row r="41" spans="1:12" x14ac:dyDescent="0.25">
      <c r="A41" s="20">
        <v>2017</v>
      </c>
      <c r="B41" s="17">
        <v>222.02597402597402</v>
      </c>
      <c r="C41" s="19"/>
      <c r="D41" s="17">
        <f t="shared" si="0"/>
        <v>114.2169962586852</v>
      </c>
      <c r="E41" s="15" t="s">
        <v>51</v>
      </c>
      <c r="F41" s="17">
        <f t="shared" si="1"/>
        <v>222.02597402597405</v>
      </c>
      <c r="G41" s="18" t="s">
        <v>54</v>
      </c>
      <c r="H41" s="17">
        <f t="shared" si="2"/>
        <v>117.61144744083654</v>
      </c>
      <c r="I41" s="18" t="s">
        <v>48</v>
      </c>
      <c r="K41" s="17">
        <f>B41/$B$40*100</f>
        <v>117.61144744083654</v>
      </c>
      <c r="L41" s="19" t="s">
        <v>59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41"/>
  <sheetViews>
    <sheetView zoomScale="63" zoomScaleNormal="63" workbookViewId="0">
      <selection activeCell="N47" sqref="N47"/>
    </sheetView>
  </sheetViews>
  <sheetFormatPr defaultColWidth="9.140625" defaultRowHeight="15.75" x14ac:dyDescent="0.25"/>
  <cols>
    <col min="1" max="1" width="14.42578125" style="12" customWidth="1"/>
    <col min="2" max="2" width="14" style="12" customWidth="1"/>
    <col min="3" max="3" width="18.7109375" style="12" customWidth="1"/>
    <col min="4" max="4" width="20.140625" style="12" customWidth="1"/>
    <col min="5" max="5" width="19" style="12" customWidth="1"/>
    <col min="6" max="16384" width="9.140625" style="12"/>
  </cols>
  <sheetData>
    <row r="1" spans="1:5" x14ac:dyDescent="0.25">
      <c r="A1" s="12" t="s">
        <v>110</v>
      </c>
    </row>
    <row r="2" spans="1:5" ht="15.75" customHeight="1" x14ac:dyDescent="0.25"/>
    <row r="3" spans="1:5" ht="31.5" x14ac:dyDescent="0.25">
      <c r="B3" s="25" t="s">
        <v>0</v>
      </c>
      <c r="C3" s="25" t="s">
        <v>1</v>
      </c>
      <c r="D3" s="25" t="s">
        <v>61</v>
      </c>
      <c r="E3" s="9" t="s">
        <v>2</v>
      </c>
    </row>
    <row r="4" spans="1:5" x14ac:dyDescent="0.25">
      <c r="B4" s="20">
        <v>1980</v>
      </c>
      <c r="C4" s="28">
        <v>37.42</v>
      </c>
      <c r="D4" s="13">
        <v>100</v>
      </c>
    </row>
    <row r="5" spans="1:5" x14ac:dyDescent="0.25">
      <c r="B5" s="20">
        <v>1981</v>
      </c>
      <c r="C5" s="28">
        <v>35.75</v>
      </c>
      <c r="D5" s="17">
        <f>C5/C4*100</f>
        <v>95.537145911277392</v>
      </c>
      <c r="E5" s="15" t="s">
        <v>16</v>
      </c>
    </row>
    <row r="6" spans="1:5" x14ac:dyDescent="0.25">
      <c r="B6" s="20">
        <v>1982</v>
      </c>
      <c r="C6" s="28">
        <v>31.83</v>
      </c>
      <c r="D6" s="17">
        <f>C6/C5*100</f>
        <v>89.034965034965026</v>
      </c>
      <c r="E6" s="15"/>
    </row>
    <row r="7" spans="1:5" x14ac:dyDescent="0.25">
      <c r="B7" s="20">
        <v>1983</v>
      </c>
      <c r="C7" s="28">
        <v>29.08</v>
      </c>
      <c r="D7" s="17">
        <f t="shared" ref="D7:D29" si="0">C7/C6*100</f>
        <v>91.360351869305688</v>
      </c>
    </row>
    <row r="8" spans="1:5" x14ac:dyDescent="0.25">
      <c r="B8" s="20">
        <v>1984</v>
      </c>
      <c r="C8" s="28">
        <v>28.75</v>
      </c>
      <c r="D8" s="17">
        <f t="shared" si="0"/>
        <v>98.865199449793678</v>
      </c>
    </row>
    <row r="9" spans="1:5" x14ac:dyDescent="0.25">
      <c r="B9" s="20">
        <v>1985</v>
      </c>
      <c r="C9" s="28">
        <v>26.92</v>
      </c>
      <c r="D9" s="17">
        <f t="shared" si="0"/>
        <v>93.634782608695659</v>
      </c>
    </row>
    <row r="10" spans="1:5" x14ac:dyDescent="0.25">
      <c r="B10" s="20">
        <v>1986</v>
      </c>
      <c r="C10" s="28">
        <v>14.44</v>
      </c>
      <c r="D10" s="17">
        <f t="shared" si="0"/>
        <v>53.640416047548293</v>
      </c>
    </row>
    <row r="11" spans="1:5" x14ac:dyDescent="0.25">
      <c r="B11" s="20">
        <v>1987</v>
      </c>
      <c r="C11" s="28">
        <v>17.75</v>
      </c>
      <c r="D11" s="17">
        <f t="shared" si="0"/>
        <v>122.9224376731302</v>
      </c>
    </row>
    <row r="12" spans="1:5" x14ac:dyDescent="0.25">
      <c r="B12" s="20">
        <v>1988</v>
      </c>
      <c r="C12" s="28">
        <v>14.87</v>
      </c>
      <c r="D12" s="17">
        <f t="shared" si="0"/>
        <v>83.774647887323937</v>
      </c>
    </row>
    <row r="13" spans="1:5" x14ac:dyDescent="0.25">
      <c r="B13" s="20">
        <v>1989</v>
      </c>
      <c r="C13" s="28">
        <v>18.329999999999998</v>
      </c>
      <c r="D13" s="17">
        <f t="shared" si="0"/>
        <v>123.26832548755884</v>
      </c>
    </row>
    <row r="14" spans="1:5" x14ac:dyDescent="0.25">
      <c r="B14" s="20">
        <v>1990</v>
      </c>
      <c r="C14" s="28">
        <v>23.19</v>
      </c>
      <c r="D14" s="17">
        <f t="shared" si="0"/>
        <v>126.51391162029462</v>
      </c>
    </row>
    <row r="15" spans="1:5" x14ac:dyDescent="0.25">
      <c r="B15" s="20">
        <v>1991</v>
      </c>
      <c r="C15" s="28">
        <v>20.2</v>
      </c>
      <c r="D15" s="17">
        <f t="shared" si="0"/>
        <v>87.106511427339356</v>
      </c>
    </row>
    <row r="16" spans="1:5" x14ac:dyDescent="0.25">
      <c r="B16" s="20">
        <v>1992</v>
      </c>
      <c r="C16" s="28">
        <v>19.25</v>
      </c>
      <c r="D16" s="17">
        <f t="shared" si="0"/>
        <v>95.297029702970306</v>
      </c>
    </row>
    <row r="17" spans="2:6" x14ac:dyDescent="0.25">
      <c r="B17" s="20">
        <v>1993</v>
      </c>
      <c r="C17" s="28">
        <v>16.75</v>
      </c>
      <c r="D17" s="17">
        <f t="shared" si="0"/>
        <v>87.012987012987011</v>
      </c>
    </row>
    <row r="18" spans="2:6" x14ac:dyDescent="0.25">
      <c r="B18" s="20">
        <v>1994</v>
      </c>
      <c r="C18" s="28">
        <v>15.66</v>
      </c>
      <c r="D18" s="17">
        <f t="shared" si="0"/>
        <v>93.492537313432834</v>
      </c>
    </row>
    <row r="19" spans="2:6" x14ac:dyDescent="0.25">
      <c r="B19" s="20">
        <v>1995</v>
      </c>
      <c r="C19" s="28">
        <v>16.75</v>
      </c>
      <c r="D19" s="17">
        <f t="shared" si="0"/>
        <v>106.96040868454662</v>
      </c>
    </row>
    <row r="20" spans="2:6" x14ac:dyDescent="0.25">
      <c r="B20" s="20">
        <v>1996</v>
      </c>
      <c r="C20" s="28">
        <v>20.46</v>
      </c>
      <c r="D20" s="17">
        <f t="shared" si="0"/>
        <v>122.14925373134329</v>
      </c>
    </row>
    <row r="21" spans="2:6" x14ac:dyDescent="0.25">
      <c r="B21" s="20">
        <v>1997</v>
      </c>
      <c r="C21" s="28">
        <v>18.64</v>
      </c>
      <c r="D21" s="17">
        <f t="shared" si="0"/>
        <v>91.104594330400772</v>
      </c>
    </row>
    <row r="22" spans="2:6" x14ac:dyDescent="0.25">
      <c r="B22" s="20">
        <v>1998</v>
      </c>
      <c r="C22" s="28">
        <v>11.91</v>
      </c>
      <c r="D22" s="17">
        <f t="shared" si="0"/>
        <v>63.894849785407729</v>
      </c>
      <c r="F22" s="29"/>
    </row>
    <row r="23" spans="2:6" x14ac:dyDescent="0.25">
      <c r="B23" s="20">
        <v>1999</v>
      </c>
      <c r="C23" s="28">
        <v>16.559999999999999</v>
      </c>
      <c r="D23" s="17">
        <f t="shared" si="0"/>
        <v>139.04282115869015</v>
      </c>
    </row>
    <row r="24" spans="2:6" x14ac:dyDescent="0.25">
      <c r="B24" s="20">
        <v>2000</v>
      </c>
      <c r="C24" s="28">
        <v>27.39</v>
      </c>
      <c r="D24" s="17">
        <f t="shared" si="0"/>
        <v>165.39855072463769</v>
      </c>
    </row>
    <row r="25" spans="2:6" x14ac:dyDescent="0.25">
      <c r="B25" s="20">
        <v>2001</v>
      </c>
      <c r="C25" s="28">
        <v>23</v>
      </c>
      <c r="D25" s="17">
        <f t="shared" si="0"/>
        <v>83.972252646951446</v>
      </c>
    </row>
    <row r="26" spans="2:6" x14ac:dyDescent="0.25">
      <c r="B26" s="20">
        <v>2002</v>
      </c>
      <c r="C26" s="28">
        <v>22.81</v>
      </c>
      <c r="D26" s="17">
        <f t="shared" si="0"/>
        <v>99.173913043478251</v>
      </c>
    </row>
    <row r="27" spans="2:6" x14ac:dyDescent="0.25">
      <c r="B27" s="20">
        <v>2003</v>
      </c>
      <c r="C27" s="28">
        <v>27.69</v>
      </c>
      <c r="D27" s="17">
        <f t="shared" si="0"/>
        <v>121.39412538360371</v>
      </c>
    </row>
    <row r="28" spans="2:6" x14ac:dyDescent="0.25">
      <c r="B28" s="20">
        <v>2004</v>
      </c>
      <c r="C28" s="28">
        <v>37.659999999999997</v>
      </c>
      <c r="D28" s="17">
        <f t="shared" si="0"/>
        <v>136.00577825929935</v>
      </c>
    </row>
    <row r="29" spans="2:6" x14ac:dyDescent="0.25">
      <c r="B29" s="20">
        <v>2005</v>
      </c>
      <c r="C29" s="28">
        <v>50.04</v>
      </c>
      <c r="D29" s="17">
        <f t="shared" si="0"/>
        <v>132.87307488050985</v>
      </c>
    </row>
    <row r="30" spans="2:6" x14ac:dyDescent="0.25">
      <c r="B30" s="20">
        <v>2006</v>
      </c>
      <c r="C30" s="28">
        <v>58.3</v>
      </c>
      <c r="D30" s="17">
        <f>C30/C29*100</f>
        <v>116.50679456434851</v>
      </c>
      <c r="E30" s="15"/>
    </row>
    <row r="31" spans="2:6" x14ac:dyDescent="0.25">
      <c r="B31" s="20">
        <v>2007</v>
      </c>
      <c r="C31" s="28">
        <v>64.2</v>
      </c>
      <c r="D31" s="17">
        <f>C31/C30*100</f>
        <v>110.12006861063466</v>
      </c>
      <c r="E31" s="15" t="s">
        <v>17</v>
      </c>
    </row>
    <row r="32" spans="2:6" x14ac:dyDescent="0.25">
      <c r="B32" s="20">
        <v>2008</v>
      </c>
      <c r="C32" s="28">
        <v>91.48</v>
      </c>
      <c r="D32" s="17">
        <f t="shared" ref="D32:D34" si="1">C32/C31*100</f>
        <v>142.49221183800623</v>
      </c>
    </row>
    <row r="33" spans="2:5" x14ac:dyDescent="0.25">
      <c r="B33" s="20">
        <v>2009</v>
      </c>
      <c r="C33" s="28">
        <v>53.48</v>
      </c>
      <c r="D33" s="17">
        <f t="shared" si="1"/>
        <v>58.460865763008307</v>
      </c>
    </row>
    <row r="34" spans="2:5" x14ac:dyDescent="0.25">
      <c r="B34" s="20">
        <v>2010</v>
      </c>
      <c r="C34" s="28">
        <v>71.209999999999994</v>
      </c>
      <c r="D34" s="17">
        <f t="shared" si="1"/>
        <v>133.15258040388932</v>
      </c>
    </row>
    <row r="35" spans="2:5" x14ac:dyDescent="0.25">
      <c r="B35" s="20">
        <v>2011</v>
      </c>
      <c r="C35" s="28">
        <v>87.04</v>
      </c>
      <c r="D35" s="17">
        <f>C35/C34*100</f>
        <v>122.23002387305155</v>
      </c>
      <c r="E35" s="15" t="s">
        <v>25</v>
      </c>
    </row>
    <row r="36" spans="2:5" x14ac:dyDescent="0.25">
      <c r="B36" s="20">
        <v>2012</v>
      </c>
      <c r="C36" s="28">
        <v>86.46</v>
      </c>
      <c r="D36" s="17">
        <f t="shared" ref="D36:D40" si="2">C36/C35*100</f>
        <v>99.333639705882334</v>
      </c>
    </row>
    <row r="37" spans="2:5" x14ac:dyDescent="0.25">
      <c r="B37" s="20">
        <v>2013</v>
      </c>
      <c r="C37" s="28">
        <v>91.17</v>
      </c>
      <c r="D37" s="17">
        <f t="shared" si="2"/>
        <v>105.44760582928522</v>
      </c>
    </row>
    <row r="38" spans="2:5" x14ac:dyDescent="0.25">
      <c r="B38" s="20">
        <v>2014</v>
      </c>
      <c r="C38" s="28">
        <v>85.6</v>
      </c>
      <c r="D38" s="17">
        <f t="shared" si="2"/>
        <v>93.890534166940881</v>
      </c>
    </row>
    <row r="39" spans="2:5" x14ac:dyDescent="0.25">
      <c r="B39" s="20">
        <v>2015</v>
      </c>
      <c r="C39" s="28">
        <v>41.85</v>
      </c>
      <c r="D39" s="17">
        <f t="shared" si="2"/>
        <v>48.89018691588786</v>
      </c>
    </row>
    <row r="40" spans="2:5" x14ac:dyDescent="0.25">
      <c r="B40" s="20">
        <v>2016</v>
      </c>
      <c r="C40" s="28">
        <v>36.340000000000003</v>
      </c>
      <c r="D40" s="17">
        <f t="shared" si="2"/>
        <v>86.833930704898449</v>
      </c>
    </row>
    <row r="41" spans="2:5" x14ac:dyDescent="0.25">
      <c r="B41" s="20">
        <v>2017</v>
      </c>
      <c r="C41" s="28">
        <v>42.74</v>
      </c>
      <c r="D41" s="17">
        <f>C41/C40*100</f>
        <v>117.61144744083654</v>
      </c>
      <c r="E41" s="30" t="s">
        <v>35</v>
      </c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2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1"/>
  <sheetViews>
    <sheetView zoomScale="63" zoomScaleNormal="63" workbookViewId="0">
      <selection activeCell="B25" sqref="B25"/>
    </sheetView>
  </sheetViews>
  <sheetFormatPr defaultColWidth="9.140625" defaultRowHeight="15.75" x14ac:dyDescent="0.25"/>
  <cols>
    <col min="1" max="1" width="17.85546875" style="12" customWidth="1"/>
    <col min="2" max="2" width="16.42578125" style="12" customWidth="1"/>
    <col min="3" max="3" width="21.28515625" style="11" customWidth="1"/>
    <col min="4" max="4" width="17.7109375" style="12" customWidth="1"/>
    <col min="5" max="5" width="22.28515625" style="11" customWidth="1"/>
    <col min="6" max="6" width="20" style="12" customWidth="1"/>
    <col min="7" max="8" width="13.42578125" style="12" customWidth="1"/>
    <col min="9" max="16384" width="9.140625" style="12"/>
  </cols>
  <sheetData>
    <row r="1" spans="1:8" x14ac:dyDescent="0.25">
      <c r="A1" s="12" t="s">
        <v>111</v>
      </c>
    </row>
    <row r="3" spans="1:8" ht="29.45" customHeight="1" x14ac:dyDescent="0.25">
      <c r="A3" s="25" t="s">
        <v>0</v>
      </c>
      <c r="B3" s="25" t="s">
        <v>60</v>
      </c>
      <c r="C3" s="25" t="s">
        <v>62</v>
      </c>
      <c r="D3" s="9"/>
      <c r="E3" s="25" t="s">
        <v>63</v>
      </c>
      <c r="F3" s="9"/>
      <c r="G3" s="9"/>
      <c r="H3" s="9"/>
    </row>
    <row r="4" spans="1:8" x14ac:dyDescent="0.25">
      <c r="A4" s="20">
        <v>1980</v>
      </c>
      <c r="B4" s="13">
        <v>100</v>
      </c>
      <c r="C4" s="32">
        <f>B4</f>
        <v>100</v>
      </c>
      <c r="E4" s="33">
        <f>C4/C4*C4</f>
        <v>100</v>
      </c>
    </row>
    <row r="5" spans="1:8" x14ac:dyDescent="0.25">
      <c r="A5" s="20">
        <v>1981</v>
      </c>
      <c r="B5" s="17">
        <v>95.537145911277392</v>
      </c>
      <c r="C5" s="17">
        <f>B5*C4/100</f>
        <v>95.537145911277378</v>
      </c>
      <c r="D5" s="15" t="s">
        <v>64</v>
      </c>
      <c r="E5" s="17">
        <f>C5/C4*$E$4</f>
        <v>95.537145911277378</v>
      </c>
      <c r="F5" s="15" t="s">
        <v>65</v>
      </c>
      <c r="G5" s="15"/>
      <c r="H5" s="15"/>
    </row>
    <row r="6" spans="1:8" x14ac:dyDescent="0.25">
      <c r="A6" s="20">
        <v>1982</v>
      </c>
      <c r="B6" s="17">
        <v>89.034965034965026</v>
      </c>
      <c r="C6" s="21">
        <f>B6*C5/100</f>
        <v>85.061464457509331</v>
      </c>
      <c r="D6" s="29"/>
      <c r="E6" s="21">
        <f t="shared" ref="E6:E40" si="0">C6/C5*$E$4</f>
        <v>89.034965034965012</v>
      </c>
      <c r="F6" s="29"/>
      <c r="G6" s="29"/>
      <c r="H6" s="29"/>
    </row>
    <row r="7" spans="1:8" x14ac:dyDescent="0.25">
      <c r="A7" s="20">
        <v>1983</v>
      </c>
      <c r="B7" s="17">
        <v>91.360351869305688</v>
      </c>
      <c r="C7" s="21">
        <f t="shared" ref="C7:C40" si="1">B7*C6/100</f>
        <v>77.712453233564915</v>
      </c>
      <c r="D7" s="29"/>
      <c r="E7" s="21">
        <f t="shared" si="0"/>
        <v>91.360351869305674</v>
      </c>
      <c r="F7" s="29"/>
      <c r="G7" s="31"/>
      <c r="H7" s="31"/>
    </row>
    <row r="8" spans="1:8" x14ac:dyDescent="0.25">
      <c r="A8" s="20">
        <v>1984</v>
      </c>
      <c r="B8" s="17">
        <v>98.865199449793678</v>
      </c>
      <c r="C8" s="21">
        <f t="shared" si="1"/>
        <v>76.830571886691587</v>
      </c>
      <c r="D8" s="29"/>
      <c r="E8" s="21">
        <f t="shared" si="0"/>
        <v>98.865199449793678</v>
      </c>
      <c r="F8" s="29"/>
      <c r="G8" s="29"/>
      <c r="H8" s="29"/>
    </row>
    <row r="9" spans="1:8" x14ac:dyDescent="0.25">
      <c r="A9" s="20">
        <v>1985</v>
      </c>
      <c r="B9" s="17">
        <v>93.634782608695659</v>
      </c>
      <c r="C9" s="21">
        <f t="shared" si="1"/>
        <v>71.940138963121314</v>
      </c>
      <c r="D9" s="29"/>
      <c r="E9" s="21">
        <f t="shared" si="0"/>
        <v>93.634782608695673</v>
      </c>
      <c r="F9" s="29"/>
      <c r="G9" s="29"/>
      <c r="H9" s="29"/>
    </row>
    <row r="10" spans="1:8" x14ac:dyDescent="0.25">
      <c r="A10" s="20">
        <v>1986</v>
      </c>
      <c r="B10" s="17">
        <v>53.640416047548293</v>
      </c>
      <c r="C10" s="21">
        <f t="shared" si="1"/>
        <v>38.588989845002665</v>
      </c>
      <c r="D10" s="29"/>
      <c r="E10" s="21">
        <f t="shared" si="0"/>
        <v>53.640416047548293</v>
      </c>
      <c r="F10" s="29"/>
      <c r="G10" s="29"/>
      <c r="H10" s="29"/>
    </row>
    <row r="11" spans="1:8" x14ac:dyDescent="0.25">
      <c r="A11" s="20">
        <v>1987</v>
      </c>
      <c r="B11" s="17">
        <v>122.9224376731302</v>
      </c>
      <c r="C11" s="21">
        <f t="shared" si="1"/>
        <v>47.434526990913945</v>
      </c>
      <c r="D11" s="29"/>
      <c r="E11" s="21">
        <f t="shared" si="0"/>
        <v>122.9224376731302</v>
      </c>
      <c r="F11" s="29"/>
      <c r="G11" s="29"/>
      <c r="H11" s="29"/>
    </row>
    <row r="12" spans="1:8" x14ac:dyDescent="0.25">
      <c r="A12" s="20">
        <v>1988</v>
      </c>
      <c r="B12" s="17">
        <v>83.774647887323937</v>
      </c>
      <c r="C12" s="21">
        <f t="shared" si="1"/>
        <v>39.738107963655793</v>
      </c>
      <c r="D12" s="29"/>
      <c r="E12" s="21">
        <f t="shared" si="0"/>
        <v>83.774647887323937</v>
      </c>
      <c r="F12" s="29"/>
      <c r="G12" s="29"/>
      <c r="H12" s="29"/>
    </row>
    <row r="13" spans="1:8" x14ac:dyDescent="0.25">
      <c r="A13" s="20">
        <v>1989</v>
      </c>
      <c r="B13" s="17">
        <v>123.26832548755884</v>
      </c>
      <c r="C13" s="21">
        <f t="shared" si="1"/>
        <v>48.984500267236761</v>
      </c>
      <c r="D13" s="29"/>
      <c r="E13" s="21">
        <f t="shared" si="0"/>
        <v>123.26832548755884</v>
      </c>
      <c r="F13" s="29"/>
      <c r="G13" s="29"/>
      <c r="H13" s="29"/>
    </row>
    <row r="14" spans="1:8" x14ac:dyDescent="0.25">
      <c r="A14" s="20">
        <v>1990</v>
      </c>
      <c r="B14" s="17">
        <v>126.51391162029462</v>
      </c>
      <c r="C14" s="21">
        <f t="shared" si="1"/>
        <v>61.972207375734897</v>
      </c>
      <c r="D14" s="29"/>
      <c r="E14" s="21">
        <f t="shared" si="0"/>
        <v>126.51391162029462</v>
      </c>
      <c r="F14" s="29"/>
      <c r="G14" s="29"/>
      <c r="H14" s="29"/>
    </row>
    <row r="15" spans="1:8" x14ac:dyDescent="0.25">
      <c r="A15" s="20">
        <v>1991</v>
      </c>
      <c r="B15" s="17">
        <v>87.106511427339356</v>
      </c>
      <c r="C15" s="21">
        <f t="shared" si="1"/>
        <v>53.981827899518954</v>
      </c>
      <c r="D15" s="29"/>
      <c r="E15" s="21">
        <f t="shared" si="0"/>
        <v>87.106511427339356</v>
      </c>
      <c r="F15" s="29"/>
      <c r="G15" s="29"/>
      <c r="H15" s="29"/>
    </row>
    <row r="16" spans="1:8" x14ac:dyDescent="0.25">
      <c r="A16" s="20">
        <v>1992</v>
      </c>
      <c r="B16" s="17">
        <v>95.297029702970306</v>
      </c>
      <c r="C16" s="17">
        <f>B16*C15/100</f>
        <v>51.44307856761089</v>
      </c>
      <c r="D16" s="15"/>
      <c r="E16" s="21">
        <f t="shared" si="0"/>
        <v>95.297029702970306</v>
      </c>
      <c r="F16" s="15"/>
      <c r="G16" s="15"/>
      <c r="H16" s="15"/>
    </row>
    <row r="17" spans="1:8" x14ac:dyDescent="0.25">
      <c r="A17" s="20">
        <v>1993</v>
      </c>
      <c r="B17" s="17">
        <v>87.012987012987011</v>
      </c>
      <c r="C17" s="21">
        <f t="shared" si="1"/>
        <v>44.762159273115969</v>
      </c>
      <c r="D17" s="29"/>
      <c r="E17" s="21">
        <f t="shared" si="0"/>
        <v>87.012987012987011</v>
      </c>
      <c r="F17" s="29"/>
      <c r="G17" s="29"/>
      <c r="H17" s="29"/>
    </row>
    <row r="18" spans="1:8" x14ac:dyDescent="0.25">
      <c r="A18" s="20">
        <v>1994</v>
      </c>
      <c r="B18" s="17">
        <v>93.492537313432834</v>
      </c>
      <c r="C18" s="21">
        <f t="shared" si="1"/>
        <v>41.849278460716185</v>
      </c>
      <c r="D18" s="29"/>
      <c r="E18" s="21">
        <f t="shared" si="0"/>
        <v>93.492537313432834</v>
      </c>
      <c r="F18" s="29"/>
      <c r="G18" s="29"/>
      <c r="H18" s="29"/>
    </row>
    <row r="19" spans="1:8" x14ac:dyDescent="0.25">
      <c r="A19" s="20">
        <v>1995</v>
      </c>
      <c r="B19" s="17">
        <v>106.96040868454662</v>
      </c>
      <c r="C19" s="21">
        <f t="shared" si="1"/>
        <v>44.762159273115977</v>
      </c>
      <c r="D19" s="29"/>
      <c r="E19" s="21">
        <f t="shared" si="0"/>
        <v>106.96040868454664</v>
      </c>
      <c r="F19" s="29"/>
      <c r="G19" s="29"/>
      <c r="H19" s="29"/>
    </row>
    <row r="20" spans="1:8" x14ac:dyDescent="0.25">
      <c r="A20" s="20">
        <v>1996</v>
      </c>
      <c r="B20" s="17">
        <v>122.14925373134329</v>
      </c>
      <c r="C20" s="21">
        <f t="shared" si="1"/>
        <v>54.676643506146448</v>
      </c>
      <c r="D20" s="29"/>
      <c r="E20" s="21">
        <f t="shared" si="0"/>
        <v>122.14925373134331</v>
      </c>
      <c r="F20" s="29"/>
      <c r="G20" s="29"/>
      <c r="H20" s="29"/>
    </row>
    <row r="21" spans="1:8" x14ac:dyDescent="0.25">
      <c r="A21" s="20">
        <v>1997</v>
      </c>
      <c r="B21" s="17">
        <v>91.104594330400772</v>
      </c>
      <c r="C21" s="21">
        <f t="shared" si="1"/>
        <v>49.812934259754137</v>
      </c>
      <c r="D21" s="29"/>
      <c r="E21" s="21">
        <f t="shared" si="0"/>
        <v>91.104594330400772</v>
      </c>
      <c r="F21" s="29"/>
      <c r="G21" s="29"/>
      <c r="H21" s="29"/>
    </row>
    <row r="22" spans="1:8" x14ac:dyDescent="0.25">
      <c r="A22" s="20">
        <v>1998</v>
      </c>
      <c r="B22" s="17">
        <v>63.894849785407729</v>
      </c>
      <c r="C22" s="21">
        <f t="shared" si="1"/>
        <v>31.827899518973808</v>
      </c>
      <c r="D22" s="29"/>
      <c r="E22" s="21">
        <f t="shared" si="0"/>
        <v>63.894849785407729</v>
      </c>
      <c r="F22" s="29"/>
      <c r="G22" s="29"/>
      <c r="H22" s="29"/>
    </row>
    <row r="23" spans="1:8" x14ac:dyDescent="0.25">
      <c r="A23" s="20">
        <v>1999</v>
      </c>
      <c r="B23" s="17">
        <v>139.04282115869015</v>
      </c>
      <c r="C23" s="21">
        <f t="shared" si="1"/>
        <v>44.254409406734361</v>
      </c>
      <c r="D23" s="29"/>
      <c r="E23" s="21">
        <f t="shared" si="0"/>
        <v>139.04282115869017</v>
      </c>
      <c r="F23" s="29"/>
      <c r="G23" s="29"/>
      <c r="H23" s="29"/>
    </row>
    <row r="24" spans="1:8" x14ac:dyDescent="0.25">
      <c r="A24" s="20">
        <v>2000</v>
      </c>
      <c r="B24" s="17">
        <v>165.39855072463769</v>
      </c>
      <c r="C24" s="21">
        <f t="shared" si="1"/>
        <v>73.196151790486368</v>
      </c>
      <c r="D24" s="29"/>
      <c r="E24" s="21">
        <f t="shared" si="0"/>
        <v>165.39855072463769</v>
      </c>
      <c r="F24" s="29"/>
      <c r="G24" s="29"/>
      <c r="H24" s="29"/>
    </row>
    <row r="25" spans="1:8" x14ac:dyDescent="0.25">
      <c r="A25" s="20">
        <v>2001</v>
      </c>
      <c r="B25" s="17">
        <v>83.972252646951446</v>
      </c>
      <c r="C25" s="21">
        <f t="shared" si="1"/>
        <v>61.464457509353288</v>
      </c>
      <c r="D25" s="29"/>
      <c r="E25" s="21">
        <f t="shared" si="0"/>
        <v>83.972252646951446</v>
      </c>
      <c r="F25" s="29"/>
      <c r="G25" s="29"/>
      <c r="H25" s="29"/>
    </row>
    <row r="26" spans="1:8" x14ac:dyDescent="0.25">
      <c r="A26" s="20">
        <v>2002</v>
      </c>
      <c r="B26" s="17">
        <v>99.173913043478251</v>
      </c>
      <c r="C26" s="21">
        <f t="shared" si="1"/>
        <v>60.956707642971672</v>
      </c>
      <c r="D26" s="29"/>
      <c r="E26" s="21">
        <f t="shared" si="0"/>
        <v>99.173913043478251</v>
      </c>
      <c r="F26" s="29"/>
      <c r="G26" s="29"/>
      <c r="H26" s="29"/>
    </row>
    <row r="27" spans="1:8" x14ac:dyDescent="0.25">
      <c r="A27" s="20">
        <v>2003</v>
      </c>
      <c r="B27" s="17">
        <v>121.39412538360371</v>
      </c>
      <c r="C27" s="21">
        <f t="shared" si="1"/>
        <v>73.997862105825774</v>
      </c>
      <c r="D27" s="29"/>
      <c r="E27" s="21">
        <f t="shared" si="0"/>
        <v>121.39412538360371</v>
      </c>
      <c r="F27" s="29"/>
      <c r="G27" s="29"/>
      <c r="H27" s="29"/>
    </row>
    <row r="28" spans="1:8" x14ac:dyDescent="0.25">
      <c r="A28" s="20">
        <v>2004</v>
      </c>
      <c r="B28" s="17">
        <v>136.00577825929935</v>
      </c>
      <c r="C28" s="21">
        <f t="shared" si="1"/>
        <v>100.64136825227149</v>
      </c>
      <c r="D28" s="29"/>
      <c r="E28" s="21">
        <f t="shared" si="0"/>
        <v>136.00577825929935</v>
      </c>
      <c r="F28" s="29"/>
      <c r="G28" s="29"/>
      <c r="H28" s="29"/>
    </row>
    <row r="29" spans="1:8" x14ac:dyDescent="0.25">
      <c r="A29" s="20">
        <v>2005</v>
      </c>
      <c r="B29" s="17">
        <v>132.87307488050985</v>
      </c>
      <c r="C29" s="21">
        <f t="shared" si="1"/>
        <v>133.72528059861037</v>
      </c>
      <c r="D29" s="29"/>
      <c r="E29" s="21">
        <f t="shared" si="0"/>
        <v>132.87307488050985</v>
      </c>
      <c r="F29" s="29"/>
      <c r="G29" s="29"/>
      <c r="H29" s="29"/>
    </row>
    <row r="30" spans="1:8" x14ac:dyDescent="0.25">
      <c r="A30" s="20">
        <v>2006</v>
      </c>
      <c r="B30" s="17">
        <v>116.50679456434851</v>
      </c>
      <c r="C30" s="21">
        <f t="shared" si="1"/>
        <v>155.79903794762157</v>
      </c>
      <c r="D30" s="29"/>
      <c r="E30" s="21">
        <f t="shared" si="0"/>
        <v>116.50679456434851</v>
      </c>
      <c r="F30" s="29"/>
      <c r="G30" s="29"/>
      <c r="H30" s="29"/>
    </row>
    <row r="31" spans="1:8" x14ac:dyDescent="0.25">
      <c r="A31" s="20">
        <v>2007</v>
      </c>
      <c r="B31" s="17">
        <v>110.12006861063466</v>
      </c>
      <c r="C31" s="21">
        <f t="shared" si="1"/>
        <v>171.5660074826296</v>
      </c>
      <c r="D31" s="29"/>
      <c r="E31" s="21">
        <f t="shared" si="0"/>
        <v>110.12006861063466</v>
      </c>
      <c r="F31" s="29"/>
      <c r="G31" s="29"/>
      <c r="H31" s="29"/>
    </row>
    <row r="32" spans="1:8" x14ac:dyDescent="0.25">
      <c r="A32" s="20">
        <v>2008</v>
      </c>
      <c r="B32" s="17">
        <v>142.49221183800623</v>
      </c>
      <c r="C32" s="21">
        <f t="shared" si="1"/>
        <v>244.46819882415818</v>
      </c>
      <c r="D32" s="29"/>
      <c r="E32" s="21">
        <f t="shared" si="0"/>
        <v>142.49221183800623</v>
      </c>
      <c r="F32" s="29"/>
      <c r="G32" s="29"/>
      <c r="H32" s="29"/>
    </row>
    <row r="33" spans="1:8" x14ac:dyDescent="0.25">
      <c r="A33" s="20">
        <v>2009</v>
      </c>
      <c r="B33" s="17">
        <v>58.460865763008307</v>
      </c>
      <c r="C33" s="21">
        <f t="shared" si="1"/>
        <v>142.91822554783536</v>
      </c>
      <c r="D33" s="29"/>
      <c r="E33" s="21">
        <f t="shared" si="0"/>
        <v>58.460865763008307</v>
      </c>
      <c r="F33" s="29"/>
      <c r="G33" s="29"/>
      <c r="H33" s="29"/>
    </row>
    <row r="34" spans="1:8" x14ac:dyDescent="0.25">
      <c r="A34" s="20">
        <v>2010</v>
      </c>
      <c r="B34" s="17">
        <v>133.15258040388932</v>
      </c>
      <c r="C34" s="21">
        <f t="shared" si="1"/>
        <v>190.29930518439338</v>
      </c>
      <c r="D34" s="29"/>
      <c r="E34" s="21">
        <f t="shared" si="0"/>
        <v>133.15258040388932</v>
      </c>
      <c r="F34" s="29"/>
      <c r="G34" s="29"/>
      <c r="H34" s="29"/>
    </row>
    <row r="35" spans="1:8" x14ac:dyDescent="0.25">
      <c r="A35" s="20">
        <v>2011</v>
      </c>
      <c r="B35" s="17">
        <v>122.23002387305155</v>
      </c>
      <c r="C35" s="21">
        <f t="shared" si="1"/>
        <v>232.60288615713526</v>
      </c>
      <c r="D35" s="29"/>
      <c r="E35" s="21">
        <f t="shared" si="0"/>
        <v>122.23002387305155</v>
      </c>
      <c r="F35" s="29"/>
      <c r="G35" s="29"/>
      <c r="H35" s="29"/>
    </row>
    <row r="36" spans="1:8" x14ac:dyDescent="0.25">
      <c r="A36" s="20">
        <v>2012</v>
      </c>
      <c r="B36" s="17">
        <v>99.333639705882334</v>
      </c>
      <c r="C36" s="21">
        <f t="shared" si="1"/>
        <v>231.05291288081241</v>
      </c>
      <c r="D36" s="29"/>
      <c r="E36" s="21">
        <f t="shared" si="0"/>
        <v>99.333639705882348</v>
      </c>
      <c r="F36" s="29"/>
      <c r="G36" s="29"/>
      <c r="H36" s="29"/>
    </row>
    <row r="37" spans="1:8" x14ac:dyDescent="0.25">
      <c r="A37" s="20">
        <v>2013</v>
      </c>
      <c r="B37" s="17">
        <v>105.44760582928522</v>
      </c>
      <c r="C37" s="21">
        <f t="shared" si="1"/>
        <v>243.63976483164086</v>
      </c>
      <c r="D37" s="29"/>
      <c r="E37" s="21">
        <f t="shared" si="0"/>
        <v>105.44760582928522</v>
      </c>
      <c r="F37" s="29"/>
      <c r="G37" s="29"/>
      <c r="H37" s="29"/>
    </row>
    <row r="38" spans="1:8" x14ac:dyDescent="0.25">
      <c r="A38" s="20">
        <v>2014</v>
      </c>
      <c r="B38" s="17">
        <v>93.890534166940881</v>
      </c>
      <c r="C38" s="21">
        <f t="shared" si="1"/>
        <v>228.75467664350617</v>
      </c>
      <c r="D38" s="29"/>
      <c r="E38" s="21">
        <f t="shared" si="0"/>
        <v>93.890534166940881</v>
      </c>
      <c r="F38" s="29"/>
      <c r="G38" s="29"/>
      <c r="H38" s="29"/>
    </row>
    <row r="39" spans="1:8" x14ac:dyDescent="0.25">
      <c r="A39" s="20">
        <v>2015</v>
      </c>
      <c r="B39" s="17">
        <v>48.89018691588786</v>
      </c>
      <c r="C39" s="21">
        <f t="shared" si="1"/>
        <v>111.83858898984504</v>
      </c>
      <c r="D39" s="29"/>
      <c r="E39" s="21">
        <f t="shared" si="0"/>
        <v>48.89018691588786</v>
      </c>
      <c r="F39" s="29"/>
      <c r="G39" s="29"/>
      <c r="H39" s="29"/>
    </row>
    <row r="40" spans="1:8" x14ac:dyDescent="0.25">
      <c r="A40" s="20">
        <v>2016</v>
      </c>
      <c r="B40" s="17">
        <v>86.833930704898449</v>
      </c>
      <c r="C40" s="21">
        <f t="shared" si="1"/>
        <v>97.113842864778221</v>
      </c>
      <c r="D40" s="29"/>
      <c r="E40" s="21">
        <f t="shared" si="0"/>
        <v>86.833930704898449</v>
      </c>
      <c r="F40" s="29"/>
      <c r="G40" s="29"/>
      <c r="H40" s="29"/>
    </row>
    <row r="41" spans="1:8" x14ac:dyDescent="0.25">
      <c r="A41" s="20">
        <v>2017</v>
      </c>
      <c r="B41" s="17">
        <v>117.61144744083654</v>
      </c>
      <c r="C41" s="17">
        <f>B41*C40/100</f>
        <v>114.21699625868523</v>
      </c>
      <c r="D41" s="15" t="s">
        <v>66</v>
      </c>
      <c r="E41" s="17">
        <f>C41/C40*$E$4</f>
        <v>117.61144744083654</v>
      </c>
      <c r="F41" s="15" t="s">
        <v>67</v>
      </c>
      <c r="G41" s="31"/>
      <c r="H41" s="31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1"/>
  <sheetViews>
    <sheetView zoomScale="63" zoomScaleNormal="63" workbookViewId="0">
      <selection activeCell="O47" sqref="O47"/>
    </sheetView>
  </sheetViews>
  <sheetFormatPr defaultColWidth="9.140625" defaultRowHeight="15.75" x14ac:dyDescent="0.25"/>
  <cols>
    <col min="1" max="1" width="18.7109375" style="12" customWidth="1"/>
    <col min="2" max="2" width="13.7109375" style="12" customWidth="1"/>
    <col min="3" max="3" width="9.140625" style="34"/>
    <col min="4" max="4" width="26" style="11" customWidth="1"/>
    <col min="5" max="5" width="19.28515625" style="34" customWidth="1"/>
    <col min="6" max="6" width="9.140625" style="12"/>
    <col min="7" max="7" width="24.7109375" style="11" customWidth="1"/>
    <col min="8" max="8" width="23" style="12" customWidth="1"/>
    <col min="9" max="16384" width="9.140625" style="12"/>
  </cols>
  <sheetData>
    <row r="1" spans="1:8" x14ac:dyDescent="0.25">
      <c r="A1" s="12" t="s">
        <v>112</v>
      </c>
    </row>
    <row r="3" spans="1:8" ht="29.45" customHeight="1" x14ac:dyDescent="0.25">
      <c r="A3" s="25" t="s">
        <v>0</v>
      </c>
      <c r="B3" s="25" t="s">
        <v>60</v>
      </c>
      <c r="C3" s="35"/>
      <c r="D3" s="25" t="s">
        <v>78</v>
      </c>
      <c r="E3" s="36"/>
      <c r="G3" s="25" t="s">
        <v>85</v>
      </c>
      <c r="H3" s="36"/>
    </row>
    <row r="4" spans="1:8" x14ac:dyDescent="0.25">
      <c r="A4" s="20">
        <v>1980</v>
      </c>
      <c r="B4" s="13">
        <v>100</v>
      </c>
      <c r="C4" s="37"/>
      <c r="D4" s="41">
        <f t="shared" ref="D4:D15" si="0">D5/B5*100</f>
        <v>194.3896103896104</v>
      </c>
      <c r="E4" s="31" t="s">
        <v>74</v>
      </c>
      <c r="G4" s="21">
        <f t="shared" ref="G4:G22" si="1">G5/B5*100</f>
        <v>136.61920408908358</v>
      </c>
      <c r="H4" s="31" t="s">
        <v>82</v>
      </c>
    </row>
    <row r="5" spans="1:8" x14ac:dyDescent="0.25">
      <c r="A5" s="20">
        <v>1981</v>
      </c>
      <c r="B5" s="17">
        <v>95.537145911277392</v>
      </c>
      <c r="C5" s="30"/>
      <c r="D5" s="42">
        <f t="shared" si="0"/>
        <v>185.71428571428572</v>
      </c>
      <c r="E5" s="31"/>
      <c r="G5" s="21">
        <f t="shared" si="1"/>
        <v>130.52208835341364</v>
      </c>
      <c r="H5" s="31"/>
    </row>
    <row r="6" spans="1:8" x14ac:dyDescent="0.25">
      <c r="A6" s="20">
        <v>1982</v>
      </c>
      <c r="B6" s="17">
        <v>89.034965034965026</v>
      </c>
      <c r="C6" s="30"/>
      <c r="D6" s="42">
        <f t="shared" si="0"/>
        <v>165.35064935064935</v>
      </c>
      <c r="E6" s="38"/>
      <c r="G6" s="21">
        <f t="shared" si="1"/>
        <v>116.21029572836798</v>
      </c>
      <c r="H6" s="38"/>
    </row>
    <row r="7" spans="1:8" x14ac:dyDescent="0.25">
      <c r="A7" s="20">
        <v>1983</v>
      </c>
      <c r="B7" s="17">
        <v>91.360351869305688</v>
      </c>
      <c r="C7" s="30"/>
      <c r="D7" s="42">
        <f t="shared" si="0"/>
        <v>151.06493506493507</v>
      </c>
      <c r="E7" s="31"/>
      <c r="G7" s="21">
        <f t="shared" si="1"/>
        <v>106.17013508579771</v>
      </c>
      <c r="H7" s="31"/>
    </row>
    <row r="8" spans="1:8" x14ac:dyDescent="0.25">
      <c r="A8" s="20">
        <v>1984</v>
      </c>
      <c r="B8" s="17">
        <v>98.865199449793678</v>
      </c>
      <c r="C8" s="30"/>
      <c r="D8" s="42">
        <f t="shared" si="0"/>
        <v>149.35064935064938</v>
      </c>
      <c r="E8" s="38"/>
      <c r="G8" s="21">
        <f t="shared" si="1"/>
        <v>104.96531580868928</v>
      </c>
      <c r="H8" s="38"/>
    </row>
    <row r="9" spans="1:8" x14ac:dyDescent="0.25">
      <c r="A9" s="20">
        <v>1985</v>
      </c>
      <c r="B9" s="17">
        <v>93.634782608695659</v>
      </c>
      <c r="C9" s="30"/>
      <c r="D9" s="42">
        <f t="shared" si="0"/>
        <v>139.84415584415586</v>
      </c>
      <c r="E9" s="38"/>
      <c r="G9" s="21">
        <f t="shared" si="1"/>
        <v>98.284045271997073</v>
      </c>
      <c r="H9" s="38"/>
    </row>
    <row r="10" spans="1:8" x14ac:dyDescent="0.25">
      <c r="A10" s="20">
        <v>1986</v>
      </c>
      <c r="B10" s="17">
        <v>53.640416047548293</v>
      </c>
      <c r="C10" s="30"/>
      <c r="D10" s="42">
        <f t="shared" si="0"/>
        <v>75.012987012987026</v>
      </c>
      <c r="E10" s="38"/>
      <c r="G10" s="21">
        <f t="shared" si="1"/>
        <v>52.719970792259943</v>
      </c>
      <c r="H10" s="38"/>
    </row>
    <row r="11" spans="1:8" x14ac:dyDescent="0.25">
      <c r="A11" s="20">
        <v>1987</v>
      </c>
      <c r="B11" s="17">
        <v>122.9224376731302</v>
      </c>
      <c r="C11" s="30"/>
      <c r="D11" s="42">
        <f t="shared" si="0"/>
        <v>92.207792207792224</v>
      </c>
      <c r="E11" s="38"/>
      <c r="G11" s="21">
        <f t="shared" si="1"/>
        <v>64.804673238408171</v>
      </c>
      <c r="H11" s="38"/>
    </row>
    <row r="12" spans="1:8" x14ac:dyDescent="0.25">
      <c r="A12" s="20">
        <v>1988</v>
      </c>
      <c r="B12" s="17">
        <v>83.774647887323937</v>
      </c>
      <c r="C12" s="30"/>
      <c r="D12" s="42">
        <f t="shared" si="0"/>
        <v>77.246753246753258</v>
      </c>
      <c r="E12" s="38"/>
      <c r="G12" s="21">
        <f t="shared" si="1"/>
        <v>54.289886820007297</v>
      </c>
      <c r="H12" s="38"/>
    </row>
    <row r="13" spans="1:8" x14ac:dyDescent="0.25">
      <c r="A13" s="20">
        <v>1989</v>
      </c>
      <c r="B13" s="17">
        <v>123.26832548755884</v>
      </c>
      <c r="C13" s="30"/>
      <c r="D13" s="42">
        <f t="shared" si="0"/>
        <v>95.220779220779221</v>
      </c>
      <c r="E13" s="38"/>
      <c r="G13" s="21">
        <f t="shared" si="1"/>
        <v>66.922234392113893</v>
      </c>
      <c r="H13" s="38"/>
    </row>
    <row r="14" spans="1:8" x14ac:dyDescent="0.25">
      <c r="A14" s="20">
        <v>1990</v>
      </c>
      <c r="B14" s="17">
        <v>126.51391162029462</v>
      </c>
      <c r="C14" s="30"/>
      <c r="D14" s="41">
        <f t="shared" si="0"/>
        <v>120.46753246753248</v>
      </c>
      <c r="E14" s="31" t="s">
        <v>73</v>
      </c>
      <c r="G14" s="21">
        <f t="shared" si="1"/>
        <v>84.665936473165388</v>
      </c>
      <c r="H14" s="31"/>
    </row>
    <row r="15" spans="1:8" x14ac:dyDescent="0.25">
      <c r="A15" s="20">
        <v>1991</v>
      </c>
      <c r="B15" s="17">
        <v>87.106511427339356</v>
      </c>
      <c r="C15" s="30"/>
      <c r="D15" s="41">
        <f t="shared" si="0"/>
        <v>104.93506493506493</v>
      </c>
      <c r="E15" s="31" t="s">
        <v>69</v>
      </c>
      <c r="G15" s="21">
        <f t="shared" si="1"/>
        <v>73.749543629061691</v>
      </c>
      <c r="H15" s="31"/>
    </row>
    <row r="16" spans="1:8" x14ac:dyDescent="0.25">
      <c r="A16" s="20">
        <v>1992</v>
      </c>
      <c r="B16" s="17">
        <v>95.297029702970306</v>
      </c>
      <c r="C16" s="30"/>
      <c r="D16" s="43">
        <v>100</v>
      </c>
      <c r="E16" s="31"/>
      <c r="G16" s="21">
        <f t="shared" si="1"/>
        <v>70.281124497991968</v>
      </c>
      <c r="H16" s="31"/>
    </row>
    <row r="17" spans="1:8" x14ac:dyDescent="0.25">
      <c r="A17" s="20">
        <v>1993</v>
      </c>
      <c r="B17" s="17">
        <v>87.012987012987011</v>
      </c>
      <c r="C17" s="30"/>
      <c r="D17" s="41">
        <f t="shared" ref="D17:D41" si="2">D16*B17/100</f>
        <v>87.012987012987011</v>
      </c>
      <c r="E17" s="39" t="s">
        <v>70</v>
      </c>
      <c r="G17" s="21">
        <f t="shared" si="1"/>
        <v>61.153705732018985</v>
      </c>
      <c r="H17" s="39"/>
    </row>
    <row r="18" spans="1:8" x14ac:dyDescent="0.25">
      <c r="A18" s="20">
        <v>1994</v>
      </c>
      <c r="B18" s="17">
        <v>93.492537313432834</v>
      </c>
      <c r="C18" s="30"/>
      <c r="D18" s="41">
        <f t="shared" si="2"/>
        <v>81.350649350649348</v>
      </c>
      <c r="E18" s="39" t="s">
        <v>71</v>
      </c>
      <c r="G18" s="21">
        <f t="shared" si="1"/>
        <v>57.174151150054762</v>
      </c>
      <c r="H18" s="39"/>
    </row>
    <row r="19" spans="1:8" x14ac:dyDescent="0.25">
      <c r="A19" s="20">
        <v>1995</v>
      </c>
      <c r="B19" s="17">
        <v>106.96040868454662</v>
      </c>
      <c r="C19" s="30"/>
      <c r="D19" s="42">
        <f t="shared" si="2"/>
        <v>87.012987012987011</v>
      </c>
      <c r="E19" s="40"/>
      <c r="G19" s="21">
        <f t="shared" si="1"/>
        <v>61.153705732018992</v>
      </c>
      <c r="H19" s="40"/>
    </row>
    <row r="20" spans="1:8" x14ac:dyDescent="0.25">
      <c r="A20" s="20">
        <v>1996</v>
      </c>
      <c r="B20" s="17">
        <v>122.14925373134329</v>
      </c>
      <c r="C20" s="30"/>
      <c r="D20" s="42">
        <f t="shared" si="2"/>
        <v>106.28571428571429</v>
      </c>
      <c r="E20" s="40"/>
      <c r="G20" s="21">
        <f t="shared" si="1"/>
        <v>74.698795180722911</v>
      </c>
      <c r="H20" s="40"/>
    </row>
    <row r="21" spans="1:8" x14ac:dyDescent="0.25">
      <c r="A21" s="20">
        <v>1997</v>
      </c>
      <c r="B21" s="17">
        <v>91.104594330400772</v>
      </c>
      <c r="C21" s="30"/>
      <c r="D21" s="42">
        <f t="shared" si="2"/>
        <v>96.831168831168839</v>
      </c>
      <c r="E21" s="40"/>
      <c r="G21" s="21">
        <f t="shared" si="1"/>
        <v>68.054034319094569</v>
      </c>
      <c r="H21" s="40"/>
    </row>
    <row r="22" spans="1:8" x14ac:dyDescent="0.25">
      <c r="A22" s="20">
        <v>1998</v>
      </c>
      <c r="B22" s="17">
        <v>63.894849785407729</v>
      </c>
      <c r="C22" s="30"/>
      <c r="D22" s="42">
        <f t="shared" si="2"/>
        <v>61.87012987012988</v>
      </c>
      <c r="E22" s="40"/>
      <c r="G22" s="21">
        <f t="shared" si="1"/>
        <v>43.483023001095297</v>
      </c>
      <c r="H22" s="31" t="s">
        <v>83</v>
      </c>
    </row>
    <row r="23" spans="1:8" x14ac:dyDescent="0.25">
      <c r="A23" s="20">
        <v>1999</v>
      </c>
      <c r="B23" s="17">
        <v>139.04282115869015</v>
      </c>
      <c r="C23" s="30"/>
      <c r="D23" s="42">
        <f t="shared" si="2"/>
        <v>86.025974025974023</v>
      </c>
      <c r="E23" s="40"/>
      <c r="G23" s="21">
        <f>G24/B24*100</f>
        <v>60.460021905805036</v>
      </c>
      <c r="H23" s="31" t="s">
        <v>84</v>
      </c>
    </row>
    <row r="24" spans="1:8" x14ac:dyDescent="0.25">
      <c r="A24" s="20">
        <v>2000</v>
      </c>
      <c r="B24" s="17">
        <v>165.39855072463769</v>
      </c>
      <c r="C24" s="30"/>
      <c r="D24" s="42">
        <f t="shared" si="2"/>
        <v>142.28571428571431</v>
      </c>
      <c r="E24" s="40"/>
      <c r="G24" s="23">
        <v>100</v>
      </c>
      <c r="H24" s="40"/>
    </row>
    <row r="25" spans="1:8" x14ac:dyDescent="0.25">
      <c r="A25" s="20">
        <v>2001</v>
      </c>
      <c r="B25" s="17">
        <v>83.972252646951446</v>
      </c>
      <c r="C25" s="30"/>
      <c r="D25" s="42">
        <f t="shared" si="2"/>
        <v>119.4805194805195</v>
      </c>
      <c r="E25" s="40"/>
      <c r="G25" s="21">
        <f>G24*B25/100</f>
        <v>83.972252646951432</v>
      </c>
      <c r="H25" s="39" t="s">
        <v>80</v>
      </c>
    </row>
    <row r="26" spans="1:8" x14ac:dyDescent="0.25">
      <c r="A26" s="20">
        <v>2002</v>
      </c>
      <c r="B26" s="17">
        <v>99.173913043478251</v>
      </c>
      <c r="C26" s="30"/>
      <c r="D26" s="42">
        <f t="shared" si="2"/>
        <v>118.4935064935065</v>
      </c>
      <c r="E26" s="40"/>
      <c r="G26" s="21">
        <f t="shared" ref="G26:G41" si="3">G25*B26/100</f>
        <v>83.278568820737476</v>
      </c>
      <c r="H26" s="39" t="s">
        <v>81</v>
      </c>
    </row>
    <row r="27" spans="1:8" x14ac:dyDescent="0.25">
      <c r="A27" s="20">
        <v>2003</v>
      </c>
      <c r="B27" s="17">
        <v>121.39412538360371</v>
      </c>
      <c r="C27" s="30"/>
      <c r="D27" s="42">
        <f t="shared" si="2"/>
        <v>143.84415584415589</v>
      </c>
      <c r="E27" s="40"/>
      <c r="G27" s="21">
        <f t="shared" si="3"/>
        <v>101.09529025191677</v>
      </c>
      <c r="H27" s="40"/>
    </row>
    <row r="28" spans="1:8" x14ac:dyDescent="0.25">
      <c r="A28" s="20">
        <v>2004</v>
      </c>
      <c r="B28" s="17">
        <v>136.00577825929935</v>
      </c>
      <c r="C28" s="30"/>
      <c r="D28" s="42">
        <f t="shared" si="2"/>
        <v>195.63636363636363</v>
      </c>
      <c r="E28" s="40"/>
      <c r="G28" s="21">
        <f t="shared" si="3"/>
        <v>137.49543629061699</v>
      </c>
      <c r="H28" s="40"/>
    </row>
    <row r="29" spans="1:8" x14ac:dyDescent="0.25">
      <c r="A29" s="20">
        <v>2005</v>
      </c>
      <c r="B29" s="17">
        <v>132.87307488050985</v>
      </c>
      <c r="C29" s="30"/>
      <c r="D29" s="42">
        <f t="shared" si="2"/>
        <v>259.94805194805195</v>
      </c>
      <c r="E29" s="40"/>
      <c r="G29" s="21">
        <f t="shared" si="3"/>
        <v>182.69441401971523</v>
      </c>
      <c r="H29" s="40"/>
    </row>
    <row r="30" spans="1:8" x14ac:dyDescent="0.25">
      <c r="A30" s="20">
        <v>2006</v>
      </c>
      <c r="B30" s="17">
        <v>116.50679456434851</v>
      </c>
      <c r="C30" s="30"/>
      <c r="D30" s="42">
        <f t="shared" si="2"/>
        <v>302.85714285714283</v>
      </c>
      <c r="E30" s="38"/>
      <c r="G30" s="21">
        <f t="shared" si="3"/>
        <v>212.85140562248995</v>
      </c>
      <c r="H30" s="38"/>
    </row>
    <row r="31" spans="1:8" x14ac:dyDescent="0.25">
      <c r="A31" s="20">
        <v>2007</v>
      </c>
      <c r="B31" s="17">
        <v>110.12006861063466</v>
      </c>
      <c r="C31" s="30"/>
      <c r="D31" s="42">
        <f t="shared" si="2"/>
        <v>333.50649350649348</v>
      </c>
      <c r="E31" s="38"/>
      <c r="G31" s="21">
        <f t="shared" si="3"/>
        <v>234.3921139101862</v>
      </c>
      <c r="H31" s="38"/>
    </row>
    <row r="32" spans="1:8" x14ac:dyDescent="0.25">
      <c r="A32" s="20">
        <v>2008</v>
      </c>
      <c r="B32" s="17">
        <v>142.49221183800623</v>
      </c>
      <c r="C32" s="30"/>
      <c r="D32" s="42">
        <f t="shared" si="2"/>
        <v>475.22077922077915</v>
      </c>
      <c r="E32" s="38"/>
      <c r="G32" s="21">
        <f t="shared" si="3"/>
        <v>333.99050748448337</v>
      </c>
      <c r="H32" s="38"/>
    </row>
    <row r="33" spans="1:8" x14ac:dyDescent="0.25">
      <c r="A33" s="20">
        <v>2009</v>
      </c>
      <c r="B33" s="17">
        <v>58.460865763008307</v>
      </c>
      <c r="C33" s="30"/>
      <c r="D33" s="42">
        <f t="shared" si="2"/>
        <v>277.81818181818176</v>
      </c>
      <c r="E33" s="38"/>
      <c r="G33" s="21">
        <f t="shared" si="3"/>
        <v>195.25374224169406</v>
      </c>
      <c r="H33" s="38"/>
    </row>
    <row r="34" spans="1:8" x14ac:dyDescent="0.25">
      <c r="A34" s="20">
        <v>2010</v>
      </c>
      <c r="B34" s="17">
        <v>133.15258040388932</v>
      </c>
      <c r="C34" s="30"/>
      <c r="D34" s="42">
        <f t="shared" si="2"/>
        <v>369.9220779220779</v>
      </c>
      <c r="E34" s="38"/>
      <c r="G34" s="21">
        <f t="shared" si="3"/>
        <v>259.98539612997445</v>
      </c>
      <c r="H34" s="38"/>
    </row>
    <row r="35" spans="1:8" x14ac:dyDescent="0.25">
      <c r="A35" s="20">
        <v>2011</v>
      </c>
      <c r="B35" s="17">
        <v>122.23002387305155</v>
      </c>
      <c r="C35" s="30"/>
      <c r="D35" s="42">
        <f t="shared" si="2"/>
        <v>452.15584415584419</v>
      </c>
      <c r="E35" s="38"/>
      <c r="G35" s="21">
        <f t="shared" si="3"/>
        <v>317.78021175611542</v>
      </c>
      <c r="H35" s="38"/>
    </row>
    <row r="36" spans="1:8" x14ac:dyDescent="0.25">
      <c r="A36" s="20">
        <v>2012</v>
      </c>
      <c r="B36" s="17">
        <v>99.333639705882334</v>
      </c>
      <c r="C36" s="30"/>
      <c r="D36" s="42">
        <f t="shared" si="2"/>
        <v>449.14285714285711</v>
      </c>
      <c r="E36" s="38"/>
      <c r="G36" s="21">
        <f t="shared" si="3"/>
        <v>315.66265060240966</v>
      </c>
      <c r="H36" s="38"/>
    </row>
    <row r="37" spans="1:8" x14ac:dyDescent="0.25">
      <c r="A37" s="20">
        <v>2013</v>
      </c>
      <c r="B37" s="17">
        <v>105.44760582928522</v>
      </c>
      <c r="C37" s="30"/>
      <c r="D37" s="42">
        <f t="shared" si="2"/>
        <v>473.61038961038963</v>
      </c>
      <c r="E37" s="38"/>
      <c r="G37" s="21">
        <f t="shared" si="3"/>
        <v>332.85870755750278</v>
      </c>
      <c r="H37" s="38"/>
    </row>
    <row r="38" spans="1:8" x14ac:dyDescent="0.25">
      <c r="A38" s="20">
        <v>2014</v>
      </c>
      <c r="B38" s="17">
        <v>93.890534166940881</v>
      </c>
      <c r="C38" s="30"/>
      <c r="D38" s="42">
        <f t="shared" si="2"/>
        <v>444.67532467532476</v>
      </c>
      <c r="E38" s="38"/>
      <c r="G38" s="21">
        <f t="shared" si="3"/>
        <v>312.52281854691495</v>
      </c>
      <c r="H38" s="38"/>
    </row>
    <row r="39" spans="1:8" x14ac:dyDescent="0.25">
      <c r="A39" s="20">
        <v>2015</v>
      </c>
      <c r="B39" s="17">
        <v>48.89018691588786</v>
      </c>
      <c r="C39" s="30"/>
      <c r="D39" s="42">
        <f t="shared" si="2"/>
        <v>217.40259740259751</v>
      </c>
      <c r="E39" s="38"/>
      <c r="G39" s="21">
        <f t="shared" si="3"/>
        <v>152.79299014238777</v>
      </c>
      <c r="H39" s="38"/>
    </row>
    <row r="40" spans="1:8" x14ac:dyDescent="0.25">
      <c r="A40" s="20">
        <v>2016</v>
      </c>
      <c r="B40" s="17">
        <v>86.833930704898449</v>
      </c>
      <c r="C40" s="30"/>
      <c r="D40" s="42">
        <f t="shared" si="2"/>
        <v>188.77922077922088</v>
      </c>
      <c r="E40" s="38"/>
      <c r="G40" s="21">
        <f t="shared" si="3"/>
        <v>132.67615918218331</v>
      </c>
      <c r="H40" s="38"/>
    </row>
    <row r="41" spans="1:8" x14ac:dyDescent="0.25">
      <c r="A41" s="20">
        <v>2017</v>
      </c>
      <c r="B41" s="17">
        <v>117.61144744083654</v>
      </c>
      <c r="C41" s="30"/>
      <c r="D41" s="41">
        <f t="shared" si="2"/>
        <v>222.02597402597414</v>
      </c>
      <c r="E41" s="39" t="s">
        <v>72</v>
      </c>
      <c r="G41" s="21">
        <f t="shared" si="3"/>
        <v>156.04235122307415</v>
      </c>
      <c r="H41" s="39" t="s">
        <v>79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2"/>
  <sheetViews>
    <sheetView zoomScaleNormal="100" workbookViewId="0">
      <selection activeCell="M27" sqref="M27"/>
    </sheetView>
  </sheetViews>
  <sheetFormatPr defaultColWidth="8.85546875" defaultRowHeight="15" x14ac:dyDescent="0.25"/>
  <cols>
    <col min="1" max="1" width="7.28515625" style="1" customWidth="1"/>
    <col min="2" max="2" width="12.7109375" style="1" customWidth="1"/>
    <col min="3" max="3" width="7.5703125" style="1" customWidth="1"/>
    <col min="4" max="4" width="12.42578125" style="1" customWidth="1"/>
    <col min="5" max="5" width="8.85546875" style="1"/>
    <col min="6" max="6" width="7.5703125" style="1" customWidth="1"/>
    <col min="7" max="7" width="15.85546875" style="1" customWidth="1"/>
    <col min="8" max="8" width="8.28515625" style="1" customWidth="1"/>
    <col min="9" max="9" width="16.140625" style="1" customWidth="1"/>
    <col min="10" max="21" width="9.140625" customWidth="1"/>
    <col min="22" max="16384" width="8.85546875" style="1"/>
  </cols>
  <sheetData>
    <row r="1" spans="1:9" x14ac:dyDescent="0.25">
      <c r="A1" s="1" t="s">
        <v>113</v>
      </c>
    </row>
    <row r="3" spans="1:9" x14ac:dyDescent="0.25">
      <c r="A3" s="5" t="s">
        <v>0</v>
      </c>
      <c r="B3" s="5" t="s">
        <v>41</v>
      </c>
      <c r="C3" s="5" t="s">
        <v>0</v>
      </c>
      <c r="D3" s="5" t="s">
        <v>41</v>
      </c>
      <c r="F3" s="5" t="s">
        <v>0</v>
      </c>
      <c r="G3" s="5" t="s">
        <v>3</v>
      </c>
      <c r="H3" s="5" t="s">
        <v>0</v>
      </c>
      <c r="I3" s="5" t="s">
        <v>3</v>
      </c>
    </row>
    <row r="4" spans="1:9" x14ac:dyDescent="0.25">
      <c r="A4" s="2">
        <v>1980</v>
      </c>
      <c r="B4" s="6">
        <v>0.13500000000000001</v>
      </c>
      <c r="C4" s="2">
        <v>1999</v>
      </c>
      <c r="D4" s="6">
        <v>2.1999999999999999E-2</v>
      </c>
      <c r="F4" s="2">
        <v>1980</v>
      </c>
      <c r="G4" s="7">
        <v>24.699999999999996</v>
      </c>
      <c r="H4" s="2">
        <v>1999</v>
      </c>
      <c r="I4" s="2">
        <v>96.6</v>
      </c>
    </row>
    <row r="5" spans="1:9" x14ac:dyDescent="0.25">
      <c r="A5" s="2">
        <v>1981</v>
      </c>
      <c r="B5" s="6">
        <v>0.10299999999999999</v>
      </c>
      <c r="C5" s="2">
        <v>2000</v>
      </c>
      <c r="D5" s="6">
        <v>3.4000000000000002E-2</v>
      </c>
      <c r="F5" s="2">
        <v>1981</v>
      </c>
      <c r="G5" s="7">
        <v>34.999999999999993</v>
      </c>
      <c r="H5" s="2">
        <v>2000</v>
      </c>
      <c r="I5" s="2">
        <v>100</v>
      </c>
    </row>
    <row r="6" spans="1:9" x14ac:dyDescent="0.25">
      <c r="A6" s="2">
        <v>1982</v>
      </c>
      <c r="B6" s="6">
        <v>6.0999999999999999E-2</v>
      </c>
      <c r="C6" s="2">
        <v>2001</v>
      </c>
      <c r="D6" s="6">
        <v>2.8000000000000001E-2</v>
      </c>
      <c r="F6" s="2">
        <v>1982</v>
      </c>
      <c r="G6" s="7">
        <v>41.099999999999994</v>
      </c>
      <c r="H6" s="2">
        <v>2001</v>
      </c>
      <c r="I6" s="2">
        <v>102.8</v>
      </c>
    </row>
    <row r="7" spans="1:9" x14ac:dyDescent="0.25">
      <c r="A7" s="2">
        <v>1983</v>
      </c>
      <c r="B7" s="6">
        <v>3.2000000000000001E-2</v>
      </c>
      <c r="C7" s="2">
        <v>2002</v>
      </c>
      <c r="D7" s="6">
        <v>1.6E-2</v>
      </c>
      <c r="F7" s="2">
        <v>1983</v>
      </c>
      <c r="G7" s="7">
        <v>44.3</v>
      </c>
      <c r="H7" s="2">
        <v>2002</v>
      </c>
      <c r="I7" s="2">
        <v>104.39999999999999</v>
      </c>
    </row>
    <row r="8" spans="1:9" x14ac:dyDescent="0.25">
      <c r="A8" s="2">
        <v>1984</v>
      </c>
      <c r="B8" s="6">
        <v>4.2999999999999997E-2</v>
      </c>
      <c r="C8" s="2">
        <v>2003</v>
      </c>
      <c r="D8" s="6">
        <v>2.3E-2</v>
      </c>
      <c r="F8" s="2">
        <v>1984</v>
      </c>
      <c r="G8" s="7">
        <v>48.599999999999994</v>
      </c>
      <c r="H8" s="2">
        <v>2003</v>
      </c>
      <c r="I8" s="2">
        <v>106.69999999999999</v>
      </c>
    </row>
    <row r="9" spans="1:9" x14ac:dyDescent="0.25">
      <c r="A9" s="2">
        <v>1985</v>
      </c>
      <c r="B9" s="6">
        <v>3.5000000000000003E-2</v>
      </c>
      <c r="C9" s="2">
        <v>2004</v>
      </c>
      <c r="D9" s="6">
        <v>2.7E-2</v>
      </c>
      <c r="F9" s="2">
        <v>1985</v>
      </c>
      <c r="G9" s="7">
        <v>52.099999999999994</v>
      </c>
      <c r="H9" s="2">
        <v>2004</v>
      </c>
      <c r="I9" s="2">
        <v>109.39999999999999</v>
      </c>
    </row>
    <row r="10" spans="1:9" x14ac:dyDescent="0.25">
      <c r="A10" s="2">
        <v>1986</v>
      </c>
      <c r="B10" s="6">
        <v>1.9E-2</v>
      </c>
      <c r="C10" s="2">
        <v>2005</v>
      </c>
      <c r="D10" s="6">
        <v>3.4000000000000002E-2</v>
      </c>
      <c r="F10" s="2">
        <v>1986</v>
      </c>
      <c r="G10" s="7">
        <v>53.999999999999993</v>
      </c>
      <c r="H10" s="2">
        <v>2005</v>
      </c>
      <c r="I10" s="2">
        <v>112.8</v>
      </c>
    </row>
    <row r="11" spans="1:9" x14ac:dyDescent="0.25">
      <c r="A11" s="2">
        <v>1987</v>
      </c>
      <c r="B11" s="6">
        <v>3.6999999999999998E-2</v>
      </c>
      <c r="C11" s="2">
        <v>2006</v>
      </c>
      <c r="D11" s="6">
        <v>3.2000000000000001E-2</v>
      </c>
      <c r="F11" s="2">
        <v>1987</v>
      </c>
      <c r="G11" s="7">
        <v>57.699999999999996</v>
      </c>
      <c r="H11" s="2">
        <v>2006</v>
      </c>
      <c r="I11" s="2">
        <v>116</v>
      </c>
    </row>
    <row r="12" spans="1:9" x14ac:dyDescent="0.25">
      <c r="A12" s="2">
        <v>1988</v>
      </c>
      <c r="B12" s="6">
        <v>4.1000000000000002E-2</v>
      </c>
      <c r="C12" s="2">
        <v>2007</v>
      </c>
      <c r="D12" s="6">
        <v>2.9000000000000001E-2</v>
      </c>
      <c r="F12" s="2">
        <v>1988</v>
      </c>
      <c r="G12" s="7">
        <v>61.8</v>
      </c>
      <c r="H12" s="2">
        <v>2007</v>
      </c>
      <c r="I12" s="2">
        <v>118.9</v>
      </c>
    </row>
    <row r="13" spans="1:9" x14ac:dyDescent="0.25">
      <c r="A13" s="2">
        <v>1989</v>
      </c>
      <c r="B13" s="6">
        <v>4.8000000000000001E-2</v>
      </c>
      <c r="C13" s="2">
        <v>2008</v>
      </c>
      <c r="D13" s="6">
        <v>3.7999999999999999E-2</v>
      </c>
      <c r="F13" s="2">
        <v>1989</v>
      </c>
      <c r="G13" s="7">
        <v>66.599999999999994</v>
      </c>
      <c r="H13" s="2">
        <v>2008</v>
      </c>
      <c r="I13" s="2">
        <v>122.7</v>
      </c>
    </row>
    <row r="14" spans="1:9" x14ac:dyDescent="0.25">
      <c r="A14" s="2">
        <v>1990</v>
      </c>
      <c r="B14" s="6">
        <v>5.3999999999999999E-2</v>
      </c>
      <c r="C14" s="2">
        <v>2009</v>
      </c>
      <c r="D14" s="6">
        <v>-4.0000000000000001E-3</v>
      </c>
      <c r="F14" s="2">
        <v>1990</v>
      </c>
      <c r="G14" s="7">
        <v>72</v>
      </c>
      <c r="H14" s="2">
        <v>2009</v>
      </c>
      <c r="I14" s="2">
        <v>122.3</v>
      </c>
    </row>
    <row r="15" spans="1:9" x14ac:dyDescent="0.25">
      <c r="A15" s="2">
        <v>1991</v>
      </c>
      <c r="B15" s="6">
        <v>4.2000000000000003E-2</v>
      </c>
      <c r="C15" s="2">
        <v>2010</v>
      </c>
      <c r="D15" s="6">
        <v>1.6E-2</v>
      </c>
      <c r="F15" s="2">
        <v>1991</v>
      </c>
      <c r="G15" s="7">
        <v>76.2</v>
      </c>
      <c r="H15" s="2">
        <v>2010</v>
      </c>
      <c r="I15" s="2">
        <v>123.89999999999999</v>
      </c>
    </row>
    <row r="16" spans="1:9" x14ac:dyDescent="0.25">
      <c r="A16" s="2">
        <v>1992</v>
      </c>
      <c r="B16" s="6">
        <v>0.03</v>
      </c>
      <c r="C16" s="2">
        <v>2011</v>
      </c>
      <c r="D16" s="6">
        <v>3.2000000000000001E-2</v>
      </c>
      <c r="F16" s="2">
        <v>1992</v>
      </c>
      <c r="G16" s="7">
        <v>79.2</v>
      </c>
      <c r="H16" s="2">
        <v>2011</v>
      </c>
      <c r="I16" s="2">
        <v>127.1</v>
      </c>
    </row>
    <row r="17" spans="1:9" x14ac:dyDescent="0.25">
      <c r="A17" s="2">
        <v>1993</v>
      </c>
      <c r="B17" s="6">
        <v>0.03</v>
      </c>
      <c r="C17" s="2">
        <v>2012</v>
      </c>
      <c r="D17" s="6">
        <v>2.1000000000000001E-2</v>
      </c>
      <c r="F17" s="2">
        <v>1993</v>
      </c>
      <c r="G17" s="7">
        <v>82.2</v>
      </c>
      <c r="H17" s="2">
        <v>2012</v>
      </c>
      <c r="I17" s="2">
        <v>129.19999999999999</v>
      </c>
    </row>
    <row r="18" spans="1:9" x14ac:dyDescent="0.25">
      <c r="A18" s="2">
        <v>1994</v>
      </c>
      <c r="B18" s="6">
        <v>2.5999999999999999E-2</v>
      </c>
      <c r="C18" s="2" t="s">
        <v>36</v>
      </c>
      <c r="D18" s="6">
        <v>1.4999999999999999E-2</v>
      </c>
      <c r="F18" s="2">
        <v>1994</v>
      </c>
      <c r="G18" s="7">
        <v>84.8</v>
      </c>
      <c r="H18" s="2" t="s">
        <v>36</v>
      </c>
      <c r="I18" s="2">
        <v>130.69999999999999</v>
      </c>
    </row>
    <row r="19" spans="1:9" x14ac:dyDescent="0.25">
      <c r="A19" s="2">
        <v>1995</v>
      </c>
      <c r="B19" s="6">
        <v>2.8000000000000001E-2</v>
      </c>
      <c r="C19" s="2" t="s">
        <v>37</v>
      </c>
      <c r="D19" s="6">
        <v>1.6E-2</v>
      </c>
      <c r="F19" s="2">
        <v>1995</v>
      </c>
      <c r="G19" s="7">
        <v>87.6</v>
      </c>
      <c r="H19" s="2" t="s">
        <v>37</v>
      </c>
      <c r="I19" s="2">
        <v>132.29999999999998</v>
      </c>
    </row>
    <row r="20" spans="1:9" x14ac:dyDescent="0.25">
      <c r="A20" s="2">
        <v>1996</v>
      </c>
      <c r="B20" s="6">
        <v>2.9000000000000001E-2</v>
      </c>
      <c r="C20" s="2" t="s">
        <v>38</v>
      </c>
      <c r="D20" s="6">
        <v>1E-3</v>
      </c>
      <c r="F20" s="2">
        <v>1996</v>
      </c>
      <c r="G20" s="7">
        <v>90.5</v>
      </c>
      <c r="H20" s="2" t="s">
        <v>38</v>
      </c>
      <c r="I20" s="2">
        <v>132.39999999999998</v>
      </c>
    </row>
    <row r="21" spans="1:9" x14ac:dyDescent="0.25">
      <c r="A21" s="2">
        <v>1997</v>
      </c>
      <c r="B21" s="6">
        <v>2.3E-2</v>
      </c>
      <c r="C21" s="2" t="s">
        <v>39</v>
      </c>
      <c r="D21" s="6">
        <v>1.2999999999999999E-2</v>
      </c>
      <c r="F21" s="2">
        <v>1997</v>
      </c>
      <c r="G21" s="7">
        <v>92.8</v>
      </c>
      <c r="H21" s="2" t="s">
        <v>39</v>
      </c>
      <c r="I21" s="2">
        <v>133.69999999999999</v>
      </c>
    </row>
    <row r="22" spans="1:9" x14ac:dyDescent="0.25">
      <c r="A22" s="2">
        <v>1998</v>
      </c>
      <c r="B22" s="6">
        <v>1.6E-2</v>
      </c>
      <c r="C22" s="2" t="s">
        <v>40</v>
      </c>
      <c r="D22" s="6">
        <v>1.7999999999999999E-2</v>
      </c>
      <c r="F22" s="2">
        <v>1998</v>
      </c>
      <c r="G22" s="7">
        <v>94.399999999999991</v>
      </c>
      <c r="H22" s="2" t="s">
        <v>40</v>
      </c>
      <c r="I22" s="2">
        <v>135.5</v>
      </c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41"/>
  <sheetViews>
    <sheetView zoomScale="63" zoomScaleNormal="63" workbookViewId="0">
      <selection activeCell="T50" sqref="T50"/>
    </sheetView>
  </sheetViews>
  <sheetFormatPr defaultColWidth="8.85546875" defaultRowHeight="15.75" x14ac:dyDescent="0.25"/>
  <cols>
    <col min="1" max="1" width="13.140625" style="12" customWidth="1"/>
    <col min="2" max="2" width="11.85546875" style="12" customWidth="1"/>
    <col min="3" max="3" width="4.5703125" style="12" customWidth="1"/>
    <col min="4" max="4" width="15.7109375" style="12" customWidth="1"/>
    <col min="5" max="5" width="13.5703125" style="12" customWidth="1"/>
    <col min="6" max="6" width="23" style="12" customWidth="1"/>
    <col min="7" max="7" width="14" style="12" customWidth="1"/>
    <col min="8" max="8" width="14.5703125" style="12" customWidth="1"/>
    <col min="9" max="9" width="23.5703125" style="12" customWidth="1"/>
    <col min="10" max="10" width="13.5703125" style="12" customWidth="1"/>
    <col min="11" max="11" width="14.7109375" style="12" customWidth="1"/>
    <col min="12" max="12" width="26.28515625" style="12" customWidth="1"/>
    <col min="13" max="16384" width="8.85546875" style="12"/>
  </cols>
  <sheetData>
    <row r="1" spans="1:12" x14ac:dyDescent="0.25">
      <c r="A1" s="12" t="s">
        <v>114</v>
      </c>
    </row>
    <row r="2" spans="1:12" x14ac:dyDescent="0.25">
      <c r="B2" s="34"/>
      <c r="E2" s="56" t="s">
        <v>6</v>
      </c>
      <c r="F2" s="34"/>
      <c r="H2" s="56" t="s">
        <v>6</v>
      </c>
      <c r="K2" s="56" t="s">
        <v>6</v>
      </c>
    </row>
    <row r="3" spans="1:12" x14ac:dyDescent="0.25">
      <c r="B3" s="54" t="s">
        <v>0</v>
      </c>
      <c r="C3" s="37"/>
      <c r="D3" s="55" t="s">
        <v>75</v>
      </c>
      <c r="E3" s="57" t="s">
        <v>68</v>
      </c>
      <c r="F3" s="34"/>
      <c r="G3" s="55" t="s">
        <v>76</v>
      </c>
      <c r="H3" s="57" t="s">
        <v>68</v>
      </c>
      <c r="J3" s="54" t="s">
        <v>77</v>
      </c>
      <c r="K3" s="57" t="s">
        <v>68</v>
      </c>
    </row>
    <row r="4" spans="1:12" x14ac:dyDescent="0.25">
      <c r="B4" s="20">
        <v>1980</v>
      </c>
      <c r="C4" s="44"/>
      <c r="D4" s="45">
        <v>0.13500000000000001</v>
      </c>
      <c r="E4" s="46">
        <f t="shared" ref="E4:E23" si="0">E5-D5*100</f>
        <v>24.699999999999996</v>
      </c>
      <c r="F4" s="47" t="s">
        <v>86</v>
      </c>
      <c r="G4" s="59">
        <f>'Example 7'!B4*100+100</f>
        <v>113.5</v>
      </c>
      <c r="H4" s="41">
        <f t="shared" ref="H4:H23" si="1">H5-G5+100</f>
        <v>24.700000000000003</v>
      </c>
      <c r="I4" s="47" t="s">
        <v>92</v>
      </c>
      <c r="J4" s="60">
        <f t="shared" ref="J4:J41" si="2">G4/100</f>
        <v>1.135</v>
      </c>
      <c r="K4" s="41">
        <f t="shared" ref="K4:K23" si="3">(K5+100)-J5*100</f>
        <v>24.699999999999974</v>
      </c>
      <c r="L4" s="48" t="s">
        <v>95</v>
      </c>
    </row>
    <row r="5" spans="1:12" x14ac:dyDescent="0.25">
      <c r="B5" s="20">
        <v>1981</v>
      </c>
      <c r="C5" s="44"/>
      <c r="D5" s="45">
        <v>0.10299999999999999</v>
      </c>
      <c r="E5" s="41">
        <f t="shared" si="0"/>
        <v>34.999999999999993</v>
      </c>
      <c r="F5" s="47"/>
      <c r="G5" s="59">
        <f>'Example 7'!B5*100+100</f>
        <v>110.3</v>
      </c>
      <c r="H5" s="42">
        <f t="shared" si="1"/>
        <v>35</v>
      </c>
      <c r="I5" s="49"/>
      <c r="J5" s="60">
        <f t="shared" si="2"/>
        <v>1.103</v>
      </c>
      <c r="K5" s="42">
        <f t="shared" si="3"/>
        <v>34.999999999999972</v>
      </c>
      <c r="L5" s="8"/>
    </row>
    <row r="6" spans="1:12" x14ac:dyDescent="0.25">
      <c r="B6" s="20">
        <v>1982</v>
      </c>
      <c r="C6" s="44"/>
      <c r="D6" s="45">
        <v>6.0999999999999999E-2</v>
      </c>
      <c r="E6" s="41">
        <f t="shared" si="0"/>
        <v>41.099999999999994</v>
      </c>
      <c r="F6" s="47"/>
      <c r="G6" s="59">
        <f>'Example 7'!B6*100+100</f>
        <v>106.1</v>
      </c>
      <c r="H6" s="42">
        <f t="shared" si="1"/>
        <v>41.099999999999994</v>
      </c>
      <c r="I6" s="49"/>
      <c r="J6" s="60">
        <f t="shared" si="2"/>
        <v>1.0609999999999999</v>
      </c>
      <c r="K6" s="42">
        <f t="shared" si="3"/>
        <v>41.099999999999952</v>
      </c>
      <c r="L6" s="8"/>
    </row>
    <row r="7" spans="1:12" x14ac:dyDescent="0.25">
      <c r="B7" s="20">
        <v>1983</v>
      </c>
      <c r="C7" s="44"/>
      <c r="D7" s="45">
        <v>3.2000000000000001E-2</v>
      </c>
      <c r="E7" s="41">
        <f t="shared" si="0"/>
        <v>44.3</v>
      </c>
      <c r="F7" s="47"/>
      <c r="G7" s="59">
        <f>'Example 7'!B7*100+100</f>
        <v>103.2</v>
      </c>
      <c r="H7" s="42">
        <f t="shared" si="1"/>
        <v>44.3</v>
      </c>
      <c r="I7" s="49"/>
      <c r="J7" s="60">
        <f t="shared" si="2"/>
        <v>1.032</v>
      </c>
      <c r="K7" s="42">
        <f t="shared" si="3"/>
        <v>44.299999999999969</v>
      </c>
      <c r="L7" s="8"/>
    </row>
    <row r="8" spans="1:12" x14ac:dyDescent="0.25">
      <c r="B8" s="20">
        <v>1984</v>
      </c>
      <c r="C8" s="44"/>
      <c r="D8" s="45">
        <v>4.2999999999999997E-2</v>
      </c>
      <c r="E8" s="41">
        <f t="shared" si="0"/>
        <v>48.599999999999994</v>
      </c>
      <c r="F8" s="47"/>
      <c r="G8" s="59">
        <f>'Example 7'!B8*100+100</f>
        <v>104.3</v>
      </c>
      <c r="H8" s="42">
        <f t="shared" si="1"/>
        <v>48.599999999999994</v>
      </c>
      <c r="I8" s="49"/>
      <c r="J8" s="60">
        <f t="shared" si="2"/>
        <v>1.0429999999999999</v>
      </c>
      <c r="K8" s="42">
        <f t="shared" si="3"/>
        <v>48.599999999999952</v>
      </c>
      <c r="L8" s="8"/>
    </row>
    <row r="9" spans="1:12" x14ac:dyDescent="0.25">
      <c r="B9" s="20">
        <v>1985</v>
      </c>
      <c r="C9" s="44"/>
      <c r="D9" s="45">
        <v>3.5000000000000003E-2</v>
      </c>
      <c r="E9" s="41">
        <f t="shared" si="0"/>
        <v>52.099999999999994</v>
      </c>
      <c r="F9" s="47"/>
      <c r="G9" s="59">
        <f>'Example 7'!B9*100+100</f>
        <v>103.5</v>
      </c>
      <c r="H9" s="42">
        <f t="shared" si="1"/>
        <v>52.099999999999994</v>
      </c>
      <c r="I9" s="49"/>
      <c r="J9" s="60">
        <f t="shared" si="2"/>
        <v>1.0349999999999999</v>
      </c>
      <c r="K9" s="42">
        <f t="shared" si="3"/>
        <v>52.099999999999937</v>
      </c>
      <c r="L9" s="8"/>
    </row>
    <row r="10" spans="1:12" x14ac:dyDescent="0.25">
      <c r="B10" s="20">
        <v>1986</v>
      </c>
      <c r="C10" s="44"/>
      <c r="D10" s="45">
        <v>1.9E-2</v>
      </c>
      <c r="E10" s="41">
        <f t="shared" si="0"/>
        <v>53.999999999999993</v>
      </c>
      <c r="F10" s="47"/>
      <c r="G10" s="59">
        <f>'Example 7'!B10*100+100</f>
        <v>101.9</v>
      </c>
      <c r="H10" s="42">
        <f t="shared" si="1"/>
        <v>54</v>
      </c>
      <c r="I10" s="49"/>
      <c r="J10" s="60">
        <f t="shared" si="2"/>
        <v>1.0190000000000001</v>
      </c>
      <c r="K10" s="42">
        <f t="shared" si="3"/>
        <v>53.999999999999943</v>
      </c>
      <c r="L10" s="8"/>
    </row>
    <row r="11" spans="1:12" x14ac:dyDescent="0.25">
      <c r="B11" s="20">
        <v>1987</v>
      </c>
      <c r="C11" s="44"/>
      <c r="D11" s="45">
        <v>3.6999999999999998E-2</v>
      </c>
      <c r="E11" s="41">
        <f t="shared" si="0"/>
        <v>57.699999999999996</v>
      </c>
      <c r="F11" s="47"/>
      <c r="G11" s="59">
        <f>'Example 7'!B11*100+100</f>
        <v>103.7</v>
      </c>
      <c r="H11" s="42">
        <f t="shared" si="1"/>
        <v>57.7</v>
      </c>
      <c r="I11" s="49"/>
      <c r="J11" s="60">
        <f t="shared" si="2"/>
        <v>1.0369999999999999</v>
      </c>
      <c r="K11" s="42">
        <f t="shared" si="3"/>
        <v>57.699999999999932</v>
      </c>
      <c r="L11" s="8"/>
    </row>
    <row r="12" spans="1:12" x14ac:dyDescent="0.25">
      <c r="B12" s="20">
        <v>1988</v>
      </c>
      <c r="C12" s="44"/>
      <c r="D12" s="45">
        <v>4.1000000000000002E-2</v>
      </c>
      <c r="E12" s="41">
        <f t="shared" si="0"/>
        <v>61.8</v>
      </c>
      <c r="F12" s="47"/>
      <c r="G12" s="59">
        <f>'Example 7'!B12*100+100</f>
        <v>104.1</v>
      </c>
      <c r="H12" s="42">
        <f t="shared" si="1"/>
        <v>61.8</v>
      </c>
      <c r="I12" s="49"/>
      <c r="J12" s="60">
        <f t="shared" si="2"/>
        <v>1.0409999999999999</v>
      </c>
      <c r="K12" s="42">
        <f t="shared" si="3"/>
        <v>61.799999999999926</v>
      </c>
      <c r="L12" s="8"/>
    </row>
    <row r="13" spans="1:12" x14ac:dyDescent="0.25">
      <c r="B13" s="20">
        <v>1989</v>
      </c>
      <c r="C13" s="44"/>
      <c r="D13" s="45">
        <v>4.8000000000000001E-2</v>
      </c>
      <c r="E13" s="41">
        <f t="shared" si="0"/>
        <v>66.599999999999994</v>
      </c>
      <c r="F13" s="47"/>
      <c r="G13" s="59">
        <f>'Example 7'!B13*100+100</f>
        <v>104.8</v>
      </c>
      <c r="H13" s="42">
        <f t="shared" si="1"/>
        <v>66.599999999999994</v>
      </c>
      <c r="I13" s="49"/>
      <c r="J13" s="60">
        <f t="shared" si="2"/>
        <v>1.048</v>
      </c>
      <c r="K13" s="42">
        <f t="shared" si="3"/>
        <v>66.599999999999937</v>
      </c>
      <c r="L13" s="8"/>
    </row>
    <row r="14" spans="1:12" x14ac:dyDescent="0.25">
      <c r="B14" s="20">
        <v>1990</v>
      </c>
      <c r="C14" s="44"/>
      <c r="D14" s="45">
        <v>5.3999999999999999E-2</v>
      </c>
      <c r="E14" s="41">
        <f t="shared" si="0"/>
        <v>72</v>
      </c>
      <c r="F14" s="47"/>
      <c r="G14" s="59">
        <f>'Example 7'!B14*100+100</f>
        <v>105.4</v>
      </c>
      <c r="H14" s="42">
        <f t="shared" si="1"/>
        <v>72</v>
      </c>
      <c r="I14" s="49"/>
      <c r="J14" s="60">
        <f t="shared" si="2"/>
        <v>1.054</v>
      </c>
      <c r="K14" s="42">
        <f t="shared" si="3"/>
        <v>71.999999999999929</v>
      </c>
      <c r="L14" s="8"/>
    </row>
    <row r="15" spans="1:12" x14ac:dyDescent="0.25">
      <c r="B15" s="20">
        <v>1991</v>
      </c>
      <c r="C15" s="44"/>
      <c r="D15" s="45">
        <v>4.2000000000000003E-2</v>
      </c>
      <c r="E15" s="41">
        <f t="shared" si="0"/>
        <v>76.2</v>
      </c>
      <c r="F15" s="47"/>
      <c r="G15" s="59">
        <f>'Example 7'!B15*100+100</f>
        <v>104.2</v>
      </c>
      <c r="H15" s="42">
        <f t="shared" si="1"/>
        <v>76.2</v>
      </c>
      <c r="I15" s="49"/>
      <c r="J15" s="60">
        <f t="shared" si="2"/>
        <v>1.042</v>
      </c>
      <c r="K15" s="42">
        <f t="shared" si="3"/>
        <v>76.199999999999932</v>
      </c>
      <c r="L15" s="8"/>
    </row>
    <row r="16" spans="1:12" x14ac:dyDescent="0.25">
      <c r="B16" s="20">
        <v>1992</v>
      </c>
      <c r="C16" s="44"/>
      <c r="D16" s="45">
        <v>0.03</v>
      </c>
      <c r="E16" s="41">
        <f t="shared" si="0"/>
        <v>79.2</v>
      </c>
      <c r="F16" s="47"/>
      <c r="G16" s="59">
        <f>'Example 7'!B16*100+100</f>
        <v>103</v>
      </c>
      <c r="H16" s="42">
        <f t="shared" si="1"/>
        <v>79.2</v>
      </c>
      <c r="I16" s="49"/>
      <c r="J16" s="60">
        <f t="shared" si="2"/>
        <v>1.03</v>
      </c>
      <c r="K16" s="42">
        <f t="shared" si="3"/>
        <v>79.199999999999932</v>
      </c>
      <c r="L16" s="8"/>
    </row>
    <row r="17" spans="2:12" x14ac:dyDescent="0.25">
      <c r="B17" s="20">
        <v>1993</v>
      </c>
      <c r="C17" s="44"/>
      <c r="D17" s="45">
        <v>0.03</v>
      </c>
      <c r="E17" s="41">
        <f t="shared" si="0"/>
        <v>82.2</v>
      </c>
      <c r="F17" s="47"/>
      <c r="G17" s="59">
        <f>'Example 7'!B17*100+100</f>
        <v>103</v>
      </c>
      <c r="H17" s="42">
        <f t="shared" si="1"/>
        <v>82.2</v>
      </c>
      <c r="I17" s="49"/>
      <c r="J17" s="60">
        <f t="shared" si="2"/>
        <v>1.03</v>
      </c>
      <c r="K17" s="42">
        <f t="shared" si="3"/>
        <v>82.199999999999946</v>
      </c>
      <c r="L17" s="8"/>
    </row>
    <row r="18" spans="2:12" x14ac:dyDescent="0.25">
      <c r="B18" s="20">
        <v>1994</v>
      </c>
      <c r="C18" s="44"/>
      <c r="D18" s="45">
        <v>2.5999999999999999E-2</v>
      </c>
      <c r="E18" s="41">
        <f t="shared" si="0"/>
        <v>84.8</v>
      </c>
      <c r="F18" s="47"/>
      <c r="G18" s="59">
        <f>'Example 7'!B18*100+100</f>
        <v>102.6</v>
      </c>
      <c r="H18" s="42">
        <f t="shared" si="1"/>
        <v>84.8</v>
      </c>
      <c r="I18" s="49"/>
      <c r="J18" s="60">
        <f t="shared" si="2"/>
        <v>1.026</v>
      </c>
      <c r="K18" s="42">
        <f t="shared" si="3"/>
        <v>84.799999999999969</v>
      </c>
      <c r="L18" s="8"/>
    </row>
    <row r="19" spans="2:12" x14ac:dyDescent="0.25">
      <c r="B19" s="20">
        <v>1995</v>
      </c>
      <c r="C19" s="44"/>
      <c r="D19" s="45">
        <v>2.8000000000000001E-2</v>
      </c>
      <c r="E19" s="41">
        <f t="shared" si="0"/>
        <v>87.6</v>
      </c>
      <c r="F19" s="47"/>
      <c r="G19" s="59">
        <f>'Example 7'!B19*100+100</f>
        <v>102.8</v>
      </c>
      <c r="H19" s="42">
        <f t="shared" si="1"/>
        <v>87.6</v>
      </c>
      <c r="I19" s="49"/>
      <c r="J19" s="60">
        <f t="shared" si="2"/>
        <v>1.028</v>
      </c>
      <c r="K19" s="42">
        <f t="shared" si="3"/>
        <v>87.59999999999998</v>
      </c>
      <c r="L19" s="8"/>
    </row>
    <row r="20" spans="2:12" x14ac:dyDescent="0.25">
      <c r="B20" s="20">
        <v>1996</v>
      </c>
      <c r="C20" s="44"/>
      <c r="D20" s="45">
        <v>2.9000000000000001E-2</v>
      </c>
      <c r="E20" s="41">
        <f t="shared" si="0"/>
        <v>90.5</v>
      </c>
      <c r="F20" s="47"/>
      <c r="G20" s="59">
        <f>'Example 7'!B20*100+100</f>
        <v>102.9</v>
      </c>
      <c r="H20" s="42">
        <f t="shared" si="1"/>
        <v>90.5</v>
      </c>
      <c r="I20" s="49"/>
      <c r="J20" s="60">
        <f t="shared" si="2"/>
        <v>1.0290000000000001</v>
      </c>
      <c r="K20" s="42">
        <f t="shared" si="3"/>
        <v>90.499999999999986</v>
      </c>
      <c r="L20" s="8"/>
    </row>
    <row r="21" spans="2:12" x14ac:dyDescent="0.25">
      <c r="B21" s="20">
        <v>1997</v>
      </c>
      <c r="C21" s="44"/>
      <c r="D21" s="45">
        <v>2.3E-2</v>
      </c>
      <c r="E21" s="41">
        <f t="shared" si="0"/>
        <v>92.8</v>
      </c>
      <c r="F21" s="47"/>
      <c r="G21" s="59">
        <f>'Example 7'!B21*100+100</f>
        <v>102.3</v>
      </c>
      <c r="H21" s="42">
        <f t="shared" si="1"/>
        <v>92.8</v>
      </c>
      <c r="I21" s="49"/>
      <c r="J21" s="60">
        <f t="shared" si="2"/>
        <v>1.0229999999999999</v>
      </c>
      <c r="K21" s="42">
        <f t="shared" si="3"/>
        <v>92.799999999999983</v>
      </c>
      <c r="L21" s="8"/>
    </row>
    <row r="22" spans="2:12" x14ac:dyDescent="0.25">
      <c r="B22" s="20">
        <v>1998</v>
      </c>
      <c r="C22" s="44"/>
      <c r="D22" s="45">
        <v>1.6E-2</v>
      </c>
      <c r="E22" s="41">
        <f t="shared" si="0"/>
        <v>94.399999999999991</v>
      </c>
      <c r="F22" s="47" t="s">
        <v>87</v>
      </c>
      <c r="G22" s="59">
        <f>'Example 7'!B22*100+100</f>
        <v>101.6</v>
      </c>
      <c r="H22" s="41">
        <f t="shared" si="1"/>
        <v>94.399999999999991</v>
      </c>
      <c r="I22" s="47" t="s">
        <v>93</v>
      </c>
      <c r="J22" s="60">
        <f t="shared" si="2"/>
        <v>1.016</v>
      </c>
      <c r="K22" s="41">
        <f t="shared" si="3"/>
        <v>94.399999999999991</v>
      </c>
      <c r="L22" s="48" t="s">
        <v>96</v>
      </c>
    </row>
    <row r="23" spans="2:12" x14ac:dyDescent="0.25">
      <c r="B23" s="20">
        <v>1999</v>
      </c>
      <c r="D23" s="45">
        <v>2.1999999999999999E-2</v>
      </c>
      <c r="E23" s="41">
        <f t="shared" si="0"/>
        <v>96.6</v>
      </c>
      <c r="F23" s="47" t="s">
        <v>88</v>
      </c>
      <c r="G23" s="59">
        <f>'Example 7'!D4*100+100</f>
        <v>102.2</v>
      </c>
      <c r="H23" s="41">
        <f t="shared" si="1"/>
        <v>96.6</v>
      </c>
      <c r="I23" s="47" t="s">
        <v>94</v>
      </c>
      <c r="J23" s="60">
        <f t="shared" si="2"/>
        <v>1.022</v>
      </c>
      <c r="K23" s="41">
        <f t="shared" si="3"/>
        <v>96.6</v>
      </c>
      <c r="L23" s="48" t="s">
        <v>97</v>
      </c>
    </row>
    <row r="24" spans="2:12" x14ac:dyDescent="0.25">
      <c r="B24" s="20">
        <v>2000</v>
      </c>
      <c r="D24" s="45">
        <v>3.4000000000000002E-2</v>
      </c>
      <c r="E24" s="43">
        <v>100</v>
      </c>
      <c r="F24" s="50">
        <v>100</v>
      </c>
      <c r="G24" s="59">
        <f>'Example 7'!D5*100+100</f>
        <v>103.4</v>
      </c>
      <c r="H24" s="58">
        <v>100</v>
      </c>
      <c r="I24" s="51">
        <v>100</v>
      </c>
      <c r="J24" s="60">
        <f t="shared" si="2"/>
        <v>1.034</v>
      </c>
      <c r="K24" s="58">
        <v>100</v>
      </c>
      <c r="L24" s="52">
        <v>100</v>
      </c>
    </row>
    <row r="25" spans="2:12" x14ac:dyDescent="0.25">
      <c r="B25" s="20">
        <v>2001</v>
      </c>
      <c r="D25" s="45">
        <v>2.8000000000000001E-2</v>
      </c>
      <c r="E25" s="41">
        <f t="shared" ref="E25:E41" si="4">E24+D25*100</f>
        <v>102.8</v>
      </c>
      <c r="F25" s="47" t="s">
        <v>89</v>
      </c>
      <c r="G25" s="59">
        <f>'Example 7'!D6*100+100</f>
        <v>102.8</v>
      </c>
      <c r="H25" s="41">
        <f>G25+H24-100</f>
        <v>102.80000000000001</v>
      </c>
      <c r="I25" s="47" t="s">
        <v>101</v>
      </c>
      <c r="J25" s="60">
        <f t="shared" si="2"/>
        <v>1.028</v>
      </c>
      <c r="K25" s="41">
        <f t="shared" ref="K25:K41" si="5">J25*100+(K24-100)</f>
        <v>102.8</v>
      </c>
      <c r="L25" s="53" t="s">
        <v>98</v>
      </c>
    </row>
    <row r="26" spans="2:12" x14ac:dyDescent="0.25">
      <c r="B26" s="20">
        <v>2002</v>
      </c>
      <c r="D26" s="45">
        <v>1.6E-2</v>
      </c>
      <c r="E26" s="41">
        <f t="shared" si="4"/>
        <v>104.39999999999999</v>
      </c>
      <c r="F26" s="47" t="s">
        <v>90</v>
      </c>
      <c r="G26" s="59">
        <f>'Example 7'!D7*100+100</f>
        <v>101.6</v>
      </c>
      <c r="H26" s="41">
        <f t="shared" ref="H26:H41" si="6">G26+H25-100</f>
        <v>104.4</v>
      </c>
      <c r="I26" s="47" t="s">
        <v>102</v>
      </c>
      <c r="J26" s="60">
        <f t="shared" si="2"/>
        <v>1.016</v>
      </c>
      <c r="K26" s="41">
        <f t="shared" si="5"/>
        <v>104.39999999999999</v>
      </c>
      <c r="L26" s="53" t="s">
        <v>99</v>
      </c>
    </row>
    <row r="27" spans="2:12" x14ac:dyDescent="0.25">
      <c r="B27" s="20">
        <v>2003</v>
      </c>
      <c r="D27" s="45">
        <v>2.3E-2</v>
      </c>
      <c r="E27" s="41">
        <f t="shared" si="4"/>
        <v>106.69999999999999</v>
      </c>
      <c r="F27" s="47"/>
      <c r="G27" s="59">
        <f>'Example 7'!D8*100+100</f>
        <v>102.3</v>
      </c>
      <c r="H27" s="41">
        <f t="shared" si="6"/>
        <v>106.69999999999999</v>
      </c>
      <c r="I27" s="49"/>
      <c r="J27" s="60">
        <f t="shared" si="2"/>
        <v>1.0229999999999999</v>
      </c>
      <c r="K27" s="42">
        <f t="shared" si="5"/>
        <v>106.69999999999999</v>
      </c>
      <c r="L27" s="8"/>
    </row>
    <row r="28" spans="2:12" x14ac:dyDescent="0.25">
      <c r="B28" s="20">
        <v>2004</v>
      </c>
      <c r="D28" s="45">
        <v>2.7E-2</v>
      </c>
      <c r="E28" s="41">
        <f t="shared" si="4"/>
        <v>109.39999999999999</v>
      </c>
      <c r="F28" s="47"/>
      <c r="G28" s="59">
        <f>'Example 7'!D9*100+100</f>
        <v>102.7</v>
      </c>
      <c r="H28" s="41">
        <f t="shared" si="6"/>
        <v>109.39999999999998</v>
      </c>
      <c r="I28" s="49"/>
      <c r="J28" s="60">
        <f t="shared" si="2"/>
        <v>1.0270000000000001</v>
      </c>
      <c r="K28" s="42">
        <f t="shared" si="5"/>
        <v>109.4</v>
      </c>
      <c r="L28" s="8"/>
    </row>
    <row r="29" spans="2:12" x14ac:dyDescent="0.25">
      <c r="B29" s="20">
        <v>2005</v>
      </c>
      <c r="D29" s="45">
        <v>3.4000000000000002E-2</v>
      </c>
      <c r="E29" s="41">
        <f t="shared" si="4"/>
        <v>112.8</v>
      </c>
      <c r="F29" s="47"/>
      <c r="G29" s="59">
        <f>'Example 7'!D10*100+100</f>
        <v>103.4</v>
      </c>
      <c r="H29" s="41">
        <f t="shared" si="6"/>
        <v>112.79999999999998</v>
      </c>
      <c r="I29" s="49"/>
      <c r="J29" s="60">
        <f t="shared" si="2"/>
        <v>1.034</v>
      </c>
      <c r="K29" s="42">
        <f t="shared" si="5"/>
        <v>112.80000000000001</v>
      </c>
      <c r="L29" s="8"/>
    </row>
    <row r="30" spans="2:12" x14ac:dyDescent="0.25">
      <c r="B30" s="20">
        <v>2006</v>
      </c>
      <c r="D30" s="45">
        <v>3.2000000000000001E-2</v>
      </c>
      <c r="E30" s="41">
        <f t="shared" si="4"/>
        <v>116</v>
      </c>
      <c r="F30" s="47"/>
      <c r="G30" s="59">
        <f>'Example 7'!D11*100+100</f>
        <v>103.2</v>
      </c>
      <c r="H30" s="41">
        <f t="shared" si="6"/>
        <v>116</v>
      </c>
      <c r="I30" s="49"/>
      <c r="J30" s="60">
        <f t="shared" si="2"/>
        <v>1.032</v>
      </c>
      <c r="K30" s="42">
        <f t="shared" si="5"/>
        <v>116.00000000000001</v>
      </c>
      <c r="L30" s="8"/>
    </row>
    <row r="31" spans="2:12" x14ac:dyDescent="0.25">
      <c r="B31" s="20">
        <v>2007</v>
      </c>
      <c r="D31" s="45">
        <v>2.9000000000000001E-2</v>
      </c>
      <c r="E31" s="41">
        <f t="shared" si="4"/>
        <v>118.9</v>
      </c>
      <c r="F31" s="47"/>
      <c r="G31" s="59">
        <f>'Example 7'!D12*100+100</f>
        <v>102.9</v>
      </c>
      <c r="H31" s="41">
        <f t="shared" si="6"/>
        <v>118.9</v>
      </c>
      <c r="I31" s="49"/>
      <c r="J31" s="60">
        <f t="shared" si="2"/>
        <v>1.0290000000000001</v>
      </c>
      <c r="K31" s="42">
        <f t="shared" si="5"/>
        <v>118.90000000000003</v>
      </c>
      <c r="L31" s="8"/>
    </row>
    <row r="32" spans="2:12" x14ac:dyDescent="0.25">
      <c r="B32" s="20">
        <v>2008</v>
      </c>
      <c r="D32" s="45">
        <v>3.7999999999999999E-2</v>
      </c>
      <c r="E32" s="41">
        <f t="shared" si="4"/>
        <v>122.7</v>
      </c>
      <c r="F32" s="47"/>
      <c r="G32" s="59">
        <f>'Example 7'!D13*100+100</f>
        <v>103.8</v>
      </c>
      <c r="H32" s="41">
        <f t="shared" si="6"/>
        <v>122.69999999999999</v>
      </c>
      <c r="I32" s="49"/>
      <c r="J32" s="60">
        <f t="shared" si="2"/>
        <v>1.038</v>
      </c>
      <c r="K32" s="42">
        <f t="shared" si="5"/>
        <v>122.70000000000003</v>
      </c>
      <c r="L32" s="8"/>
    </row>
    <row r="33" spans="2:12" x14ac:dyDescent="0.25">
      <c r="B33" s="20">
        <v>2009</v>
      </c>
      <c r="D33" s="45">
        <v>-4.0000000000000001E-3</v>
      </c>
      <c r="E33" s="41">
        <f t="shared" si="4"/>
        <v>122.3</v>
      </c>
      <c r="F33" s="47"/>
      <c r="G33" s="59">
        <f>'Example 7'!D14*100+100</f>
        <v>99.6</v>
      </c>
      <c r="H33" s="41">
        <f t="shared" si="6"/>
        <v>122.29999999999998</v>
      </c>
      <c r="I33" s="49"/>
      <c r="J33" s="60">
        <f t="shared" si="2"/>
        <v>0.996</v>
      </c>
      <c r="K33" s="42">
        <f t="shared" si="5"/>
        <v>122.30000000000003</v>
      </c>
      <c r="L33" s="8"/>
    </row>
    <row r="34" spans="2:12" x14ac:dyDescent="0.25">
      <c r="B34" s="20">
        <v>2010</v>
      </c>
      <c r="D34" s="45">
        <v>1.6E-2</v>
      </c>
      <c r="E34" s="41">
        <f t="shared" si="4"/>
        <v>123.89999999999999</v>
      </c>
      <c r="F34" s="47"/>
      <c r="G34" s="59">
        <f>'Example 7'!D15*100+100</f>
        <v>101.6</v>
      </c>
      <c r="H34" s="41">
        <f t="shared" si="6"/>
        <v>123.89999999999998</v>
      </c>
      <c r="I34" s="49"/>
      <c r="J34" s="60">
        <f t="shared" si="2"/>
        <v>1.016</v>
      </c>
      <c r="K34" s="42">
        <f t="shared" si="5"/>
        <v>123.90000000000002</v>
      </c>
      <c r="L34" s="8"/>
    </row>
    <row r="35" spans="2:12" x14ac:dyDescent="0.25">
      <c r="B35" s="20">
        <v>2011</v>
      </c>
      <c r="D35" s="45">
        <v>3.2000000000000001E-2</v>
      </c>
      <c r="E35" s="41">
        <f t="shared" si="4"/>
        <v>127.1</v>
      </c>
      <c r="F35" s="47"/>
      <c r="G35" s="59">
        <f>'Example 7'!D16*100+100</f>
        <v>103.2</v>
      </c>
      <c r="H35" s="41">
        <f t="shared" si="6"/>
        <v>127.09999999999997</v>
      </c>
      <c r="I35" s="49"/>
      <c r="J35" s="60">
        <f t="shared" si="2"/>
        <v>1.032</v>
      </c>
      <c r="K35" s="42">
        <f t="shared" si="5"/>
        <v>127.10000000000002</v>
      </c>
      <c r="L35" s="8"/>
    </row>
    <row r="36" spans="2:12" x14ac:dyDescent="0.25">
      <c r="B36" s="20">
        <v>2012</v>
      </c>
      <c r="D36" s="45">
        <v>2.1000000000000001E-2</v>
      </c>
      <c r="E36" s="41">
        <f t="shared" si="4"/>
        <v>129.19999999999999</v>
      </c>
      <c r="F36" s="47"/>
      <c r="G36" s="59">
        <f>'Example 7'!D17*100+100</f>
        <v>102.1</v>
      </c>
      <c r="H36" s="41">
        <f t="shared" si="6"/>
        <v>129.19999999999996</v>
      </c>
      <c r="I36" s="49"/>
      <c r="J36" s="60">
        <f t="shared" si="2"/>
        <v>1.0209999999999999</v>
      </c>
      <c r="K36" s="42">
        <f t="shared" si="5"/>
        <v>129.20000000000002</v>
      </c>
      <c r="L36" s="8"/>
    </row>
    <row r="37" spans="2:12" x14ac:dyDescent="0.25">
      <c r="B37" s="20" t="s">
        <v>36</v>
      </c>
      <c r="D37" s="45">
        <v>1.4999999999999999E-2</v>
      </c>
      <c r="E37" s="46">
        <f t="shared" si="4"/>
        <v>130.69999999999999</v>
      </c>
      <c r="F37" s="47"/>
      <c r="G37" s="59">
        <f>'Example 7'!D18*100+100</f>
        <v>101.5</v>
      </c>
      <c r="H37" s="41">
        <f t="shared" si="6"/>
        <v>130.69999999999996</v>
      </c>
      <c r="I37" s="49"/>
      <c r="J37" s="60">
        <f t="shared" si="2"/>
        <v>1.0149999999999999</v>
      </c>
      <c r="K37" s="42">
        <f t="shared" si="5"/>
        <v>130.69999999999999</v>
      </c>
      <c r="L37" s="8"/>
    </row>
    <row r="38" spans="2:12" x14ac:dyDescent="0.25">
      <c r="B38" s="20" t="s">
        <v>37</v>
      </c>
      <c r="D38" s="45">
        <v>1.6E-2</v>
      </c>
      <c r="E38" s="41">
        <f t="shared" si="4"/>
        <v>132.29999999999998</v>
      </c>
      <c r="F38" s="47"/>
      <c r="G38" s="59">
        <f>'Example 7'!D19*100+100</f>
        <v>101.6</v>
      </c>
      <c r="H38" s="41">
        <f t="shared" si="6"/>
        <v>132.29999999999995</v>
      </c>
      <c r="I38" s="49"/>
      <c r="J38" s="60">
        <f t="shared" si="2"/>
        <v>1.016</v>
      </c>
      <c r="K38" s="42">
        <f t="shared" si="5"/>
        <v>132.29999999999998</v>
      </c>
      <c r="L38" s="8"/>
    </row>
    <row r="39" spans="2:12" x14ac:dyDescent="0.25">
      <c r="B39" s="20" t="s">
        <v>38</v>
      </c>
      <c r="D39" s="45">
        <v>1E-3</v>
      </c>
      <c r="E39" s="41">
        <f t="shared" si="4"/>
        <v>132.39999999999998</v>
      </c>
      <c r="F39" s="47"/>
      <c r="G39" s="59">
        <f>'Example 7'!D20*100+100</f>
        <v>100.1</v>
      </c>
      <c r="H39" s="41">
        <f t="shared" si="6"/>
        <v>132.39999999999995</v>
      </c>
      <c r="I39" s="49"/>
      <c r="J39" s="60">
        <f t="shared" si="2"/>
        <v>1.0009999999999999</v>
      </c>
      <c r="K39" s="42">
        <f t="shared" si="5"/>
        <v>132.39999999999998</v>
      </c>
      <c r="L39" s="8"/>
    </row>
    <row r="40" spans="2:12" x14ac:dyDescent="0.25">
      <c r="B40" s="20" t="s">
        <v>39</v>
      </c>
      <c r="D40" s="45">
        <v>1.2999999999999999E-2</v>
      </c>
      <c r="E40" s="41">
        <f t="shared" si="4"/>
        <v>133.69999999999999</v>
      </c>
      <c r="F40" s="47"/>
      <c r="G40" s="59">
        <f>'Example 7'!D21*100+100</f>
        <v>101.3</v>
      </c>
      <c r="H40" s="41">
        <f t="shared" si="6"/>
        <v>133.69999999999993</v>
      </c>
      <c r="I40" s="49"/>
      <c r="J40" s="60">
        <f t="shared" si="2"/>
        <v>1.0129999999999999</v>
      </c>
      <c r="K40" s="42">
        <f t="shared" si="5"/>
        <v>133.69999999999996</v>
      </c>
      <c r="L40" s="8"/>
    </row>
    <row r="41" spans="2:12" x14ac:dyDescent="0.25">
      <c r="B41" s="20" t="s">
        <v>40</v>
      </c>
      <c r="D41" s="45">
        <v>1.7999999999999999E-2</v>
      </c>
      <c r="E41" s="41">
        <f t="shared" si="4"/>
        <v>135.5</v>
      </c>
      <c r="F41" s="47" t="s">
        <v>91</v>
      </c>
      <c r="G41" s="59">
        <f>'Example 7'!D22*100+100</f>
        <v>101.8</v>
      </c>
      <c r="H41" s="41">
        <f t="shared" si="6"/>
        <v>135.49999999999994</v>
      </c>
      <c r="I41" s="47" t="s">
        <v>103</v>
      </c>
      <c r="J41" s="60">
        <f t="shared" si="2"/>
        <v>1.018</v>
      </c>
      <c r="K41" s="46">
        <f t="shared" si="5"/>
        <v>135.49999999999994</v>
      </c>
      <c r="L41" s="53" t="s">
        <v>100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41"/>
  <sheetViews>
    <sheetView zoomScale="65" zoomScaleNormal="65" workbookViewId="0">
      <selection activeCell="J45" sqref="J45"/>
    </sheetView>
  </sheetViews>
  <sheetFormatPr defaultColWidth="18.28515625" defaultRowHeight="15.75" x14ac:dyDescent="0.25"/>
  <cols>
    <col min="1" max="1" width="18.28515625" style="12"/>
    <col min="2" max="4" width="18.28515625" style="11"/>
    <col min="5" max="5" width="28.5703125" style="11" customWidth="1"/>
    <col min="6" max="6" width="19.140625" style="11" customWidth="1"/>
    <col min="7" max="16384" width="18.28515625" style="12"/>
  </cols>
  <sheetData>
    <row r="1" spans="1:6" x14ac:dyDescent="0.25">
      <c r="A1" s="12" t="s">
        <v>115</v>
      </c>
    </row>
    <row r="3" spans="1:6" x14ac:dyDescent="0.25">
      <c r="B3" s="54" t="s">
        <v>0</v>
      </c>
      <c r="C3" s="54" t="s">
        <v>4</v>
      </c>
      <c r="D3" s="54" t="s">
        <v>3</v>
      </c>
      <c r="E3" s="54" t="s">
        <v>5</v>
      </c>
    </row>
    <row r="4" spans="1:6" x14ac:dyDescent="0.25">
      <c r="B4" s="20">
        <v>1980</v>
      </c>
      <c r="C4" s="28">
        <v>37.42</v>
      </c>
      <c r="D4" s="42">
        <v>24.699999999999996</v>
      </c>
      <c r="E4" s="28">
        <f t="shared" ref="E4:E34" si="0">C4*($D$24/D4)</f>
        <v>151.49797570850205</v>
      </c>
      <c r="F4" s="18" t="s">
        <v>18</v>
      </c>
    </row>
    <row r="5" spans="1:6" x14ac:dyDescent="0.25">
      <c r="B5" s="20">
        <v>1981</v>
      </c>
      <c r="C5" s="28">
        <v>35.75</v>
      </c>
      <c r="D5" s="42">
        <v>34.999999999999993</v>
      </c>
      <c r="E5" s="28">
        <f t="shared" si="0"/>
        <v>102.14285714285717</v>
      </c>
      <c r="F5" s="18"/>
    </row>
    <row r="6" spans="1:6" x14ac:dyDescent="0.25">
      <c r="B6" s="20">
        <v>1982</v>
      </c>
      <c r="C6" s="28">
        <v>31.83</v>
      </c>
      <c r="D6" s="42">
        <v>41.099999999999994</v>
      </c>
      <c r="E6" s="28">
        <f t="shared" si="0"/>
        <v>77.445255474452551</v>
      </c>
      <c r="F6" s="61"/>
    </row>
    <row r="7" spans="1:6" x14ac:dyDescent="0.25">
      <c r="B7" s="20">
        <v>1983</v>
      </c>
      <c r="C7" s="28">
        <v>29.08</v>
      </c>
      <c r="D7" s="42">
        <v>44.3</v>
      </c>
      <c r="E7" s="28">
        <f t="shared" si="0"/>
        <v>65.643340857787805</v>
      </c>
      <c r="F7" s="61"/>
    </row>
    <row r="8" spans="1:6" x14ac:dyDescent="0.25">
      <c r="B8" s="20">
        <v>1984</v>
      </c>
      <c r="C8" s="28">
        <v>28.75</v>
      </c>
      <c r="D8" s="42">
        <v>48.599999999999994</v>
      </c>
      <c r="E8" s="28">
        <f t="shared" si="0"/>
        <v>59.156378600823054</v>
      </c>
      <c r="F8" s="61"/>
    </row>
    <row r="9" spans="1:6" x14ac:dyDescent="0.25">
      <c r="B9" s="20">
        <v>1985</v>
      </c>
      <c r="C9" s="28">
        <v>26.92</v>
      </c>
      <c r="D9" s="42">
        <v>52.099999999999994</v>
      </c>
      <c r="E9" s="28">
        <f t="shared" si="0"/>
        <v>51.669865642994253</v>
      </c>
      <c r="F9" s="61"/>
    </row>
    <row r="10" spans="1:6" x14ac:dyDescent="0.25">
      <c r="B10" s="20">
        <v>1986</v>
      </c>
      <c r="C10" s="28">
        <v>14.44</v>
      </c>
      <c r="D10" s="42">
        <v>53.999999999999993</v>
      </c>
      <c r="E10" s="28">
        <f t="shared" si="0"/>
        <v>26.740740740740744</v>
      </c>
      <c r="F10" s="61"/>
    </row>
    <row r="11" spans="1:6" x14ac:dyDescent="0.25">
      <c r="B11" s="20">
        <v>1987</v>
      </c>
      <c r="C11" s="28">
        <v>17.75</v>
      </c>
      <c r="D11" s="42">
        <v>57.699999999999996</v>
      </c>
      <c r="E11" s="28">
        <f t="shared" si="0"/>
        <v>30.762564991334489</v>
      </c>
      <c r="F11" s="61"/>
    </row>
    <row r="12" spans="1:6" x14ac:dyDescent="0.25">
      <c r="B12" s="20">
        <v>1988</v>
      </c>
      <c r="C12" s="28">
        <v>14.87</v>
      </c>
      <c r="D12" s="42">
        <v>61.8</v>
      </c>
      <c r="E12" s="28">
        <f t="shared" si="0"/>
        <v>24.061488673139159</v>
      </c>
      <c r="F12" s="61"/>
    </row>
    <row r="13" spans="1:6" x14ac:dyDescent="0.25">
      <c r="B13" s="20">
        <v>1989</v>
      </c>
      <c r="C13" s="28">
        <v>18.329999999999998</v>
      </c>
      <c r="D13" s="42">
        <v>66.599999999999994</v>
      </c>
      <c r="E13" s="28">
        <f t="shared" si="0"/>
        <v>27.522522522522522</v>
      </c>
      <c r="F13" s="61"/>
    </row>
    <row r="14" spans="1:6" x14ac:dyDescent="0.25">
      <c r="B14" s="20">
        <v>1990</v>
      </c>
      <c r="C14" s="28">
        <v>23.19</v>
      </c>
      <c r="D14" s="42">
        <v>72</v>
      </c>
      <c r="E14" s="28">
        <f t="shared" si="0"/>
        <v>32.208333333333336</v>
      </c>
      <c r="F14" s="61"/>
    </row>
    <row r="15" spans="1:6" x14ac:dyDescent="0.25">
      <c r="B15" s="20">
        <v>1991</v>
      </c>
      <c r="C15" s="28">
        <v>20.2</v>
      </c>
      <c r="D15" s="42">
        <v>76.2</v>
      </c>
      <c r="E15" s="28">
        <f t="shared" si="0"/>
        <v>26.509186351706038</v>
      </c>
      <c r="F15" s="61"/>
    </row>
    <row r="16" spans="1:6" x14ac:dyDescent="0.25">
      <c r="B16" s="20">
        <v>1992</v>
      </c>
      <c r="C16" s="28">
        <v>19.25</v>
      </c>
      <c r="D16" s="42">
        <v>79.2</v>
      </c>
      <c r="E16" s="28">
        <f t="shared" si="0"/>
        <v>24.305555555555554</v>
      </c>
      <c r="F16" s="61"/>
    </row>
    <row r="17" spans="2:6" x14ac:dyDescent="0.25">
      <c r="B17" s="20">
        <v>1993</v>
      </c>
      <c r="C17" s="28">
        <v>16.75</v>
      </c>
      <c r="D17" s="42">
        <v>82.2</v>
      </c>
      <c r="E17" s="28">
        <f t="shared" si="0"/>
        <v>20.37712895377129</v>
      </c>
      <c r="F17" s="61"/>
    </row>
    <row r="18" spans="2:6" x14ac:dyDescent="0.25">
      <c r="B18" s="20">
        <v>1994</v>
      </c>
      <c r="C18" s="28">
        <v>15.66</v>
      </c>
      <c r="D18" s="42">
        <v>84.8</v>
      </c>
      <c r="E18" s="28">
        <f t="shared" si="0"/>
        <v>18.466981132075475</v>
      </c>
      <c r="F18" s="61"/>
    </row>
    <row r="19" spans="2:6" x14ac:dyDescent="0.25">
      <c r="B19" s="20">
        <v>1995</v>
      </c>
      <c r="C19" s="28">
        <v>16.75</v>
      </c>
      <c r="D19" s="42">
        <v>87.6</v>
      </c>
      <c r="E19" s="28">
        <f t="shared" si="0"/>
        <v>19.121004566210047</v>
      </c>
      <c r="F19" s="61"/>
    </row>
    <row r="20" spans="2:6" x14ac:dyDescent="0.25">
      <c r="B20" s="20">
        <v>1996</v>
      </c>
      <c r="C20" s="28">
        <v>20.46</v>
      </c>
      <c r="D20" s="42">
        <v>90.5</v>
      </c>
      <c r="E20" s="28">
        <f t="shared" si="0"/>
        <v>22.607734806629836</v>
      </c>
      <c r="F20" s="61"/>
    </row>
    <row r="21" spans="2:6" x14ac:dyDescent="0.25">
      <c r="B21" s="20">
        <v>1997</v>
      </c>
      <c r="C21" s="28">
        <v>18.64</v>
      </c>
      <c r="D21" s="42">
        <v>92.8</v>
      </c>
      <c r="E21" s="28">
        <f t="shared" si="0"/>
        <v>20.086206896551726</v>
      </c>
      <c r="F21" s="61"/>
    </row>
    <row r="22" spans="2:6" x14ac:dyDescent="0.25">
      <c r="B22" s="20">
        <v>1998</v>
      </c>
      <c r="C22" s="28">
        <v>11.91</v>
      </c>
      <c r="D22" s="42">
        <v>94.399999999999991</v>
      </c>
      <c r="E22" s="28">
        <f t="shared" si="0"/>
        <v>12.616525423728815</v>
      </c>
      <c r="F22" s="61"/>
    </row>
    <row r="23" spans="2:6" x14ac:dyDescent="0.25">
      <c r="B23" s="20">
        <v>1999</v>
      </c>
      <c r="C23" s="28">
        <v>16.559999999999999</v>
      </c>
      <c r="D23" s="42">
        <v>96.6</v>
      </c>
      <c r="E23" s="28">
        <f t="shared" si="0"/>
        <v>17.142857142857142</v>
      </c>
      <c r="F23" s="61"/>
    </row>
    <row r="24" spans="2:6" x14ac:dyDescent="0.25">
      <c r="B24" s="20">
        <v>2000</v>
      </c>
      <c r="C24" s="28">
        <v>27.39</v>
      </c>
      <c r="D24" s="58">
        <v>100</v>
      </c>
      <c r="E24" s="28">
        <f t="shared" si="0"/>
        <v>27.39</v>
      </c>
      <c r="F24" s="61"/>
    </row>
    <row r="25" spans="2:6" x14ac:dyDescent="0.25">
      <c r="B25" s="20">
        <v>2001</v>
      </c>
      <c r="C25" s="28">
        <v>23</v>
      </c>
      <c r="D25" s="42">
        <v>102.8</v>
      </c>
      <c r="E25" s="28">
        <f t="shared" si="0"/>
        <v>22.373540856031127</v>
      </c>
      <c r="F25" s="61"/>
    </row>
    <row r="26" spans="2:6" x14ac:dyDescent="0.25">
      <c r="B26" s="20">
        <v>2002</v>
      </c>
      <c r="C26" s="28">
        <v>22.81</v>
      </c>
      <c r="D26" s="42">
        <v>104.39999999999999</v>
      </c>
      <c r="E26" s="28">
        <f t="shared" si="0"/>
        <v>21.848659003831418</v>
      </c>
      <c r="F26" s="61"/>
    </row>
    <row r="27" spans="2:6" x14ac:dyDescent="0.25">
      <c r="B27" s="20">
        <v>2003</v>
      </c>
      <c r="C27" s="28">
        <v>27.69</v>
      </c>
      <c r="D27" s="42">
        <v>106.69999999999999</v>
      </c>
      <c r="E27" s="28">
        <f t="shared" si="0"/>
        <v>25.95126522961575</v>
      </c>
      <c r="F27" s="61"/>
    </row>
    <row r="28" spans="2:6" x14ac:dyDescent="0.25">
      <c r="B28" s="20">
        <v>2004</v>
      </c>
      <c r="C28" s="28">
        <v>37.659999999999997</v>
      </c>
      <c r="D28" s="42">
        <v>109.39999999999999</v>
      </c>
      <c r="E28" s="28">
        <f t="shared" si="0"/>
        <v>34.424131627056674</v>
      </c>
      <c r="F28" s="61"/>
    </row>
    <row r="29" spans="2:6" x14ac:dyDescent="0.25">
      <c r="B29" s="20">
        <v>2005</v>
      </c>
      <c r="C29" s="28">
        <v>50.04</v>
      </c>
      <c r="D29" s="42">
        <v>112.8</v>
      </c>
      <c r="E29" s="28">
        <f t="shared" si="0"/>
        <v>44.361702127659576</v>
      </c>
      <c r="F29" s="61"/>
    </row>
    <row r="30" spans="2:6" x14ac:dyDescent="0.25">
      <c r="B30" s="20">
        <v>2006</v>
      </c>
      <c r="C30" s="28">
        <v>58.3</v>
      </c>
      <c r="D30" s="42">
        <v>116</v>
      </c>
      <c r="E30" s="28">
        <f t="shared" si="0"/>
        <v>50.258620689655167</v>
      </c>
      <c r="F30" s="18"/>
    </row>
    <row r="31" spans="2:6" x14ac:dyDescent="0.25">
      <c r="B31" s="20">
        <v>2007</v>
      </c>
      <c r="C31" s="28">
        <v>64.2</v>
      </c>
      <c r="D31" s="42">
        <v>118.9</v>
      </c>
      <c r="E31" s="28">
        <f t="shared" si="0"/>
        <v>53.994953742640874</v>
      </c>
      <c r="F31" s="18"/>
    </row>
    <row r="32" spans="2:6" x14ac:dyDescent="0.25">
      <c r="B32" s="20">
        <v>2008</v>
      </c>
      <c r="C32" s="28">
        <v>91.48</v>
      </c>
      <c r="D32" s="42">
        <v>122.7</v>
      </c>
      <c r="E32" s="28">
        <f t="shared" si="0"/>
        <v>74.555827220863904</v>
      </c>
    </row>
    <row r="33" spans="2:5" x14ac:dyDescent="0.25">
      <c r="B33" s="20">
        <v>2009</v>
      </c>
      <c r="C33" s="28">
        <v>53.48</v>
      </c>
      <c r="D33" s="42">
        <v>122.3</v>
      </c>
      <c r="E33" s="28">
        <f t="shared" si="0"/>
        <v>43.728536385936223</v>
      </c>
    </row>
    <row r="34" spans="2:5" x14ac:dyDescent="0.25">
      <c r="B34" s="20">
        <v>2010</v>
      </c>
      <c r="C34" s="28">
        <v>71.209999999999994</v>
      </c>
      <c r="D34" s="42">
        <v>123.89999999999999</v>
      </c>
      <c r="E34" s="28">
        <f t="shared" si="0"/>
        <v>57.473769168684427</v>
      </c>
    </row>
    <row r="35" spans="2:5" x14ac:dyDescent="0.25">
      <c r="B35" s="20">
        <v>2011</v>
      </c>
      <c r="C35" s="28">
        <v>87.04</v>
      </c>
      <c r="D35" s="42">
        <v>127.1</v>
      </c>
      <c r="E35" s="28">
        <f>C35*($D$24/D35)</f>
        <v>68.481510621557845</v>
      </c>
    </row>
    <row r="36" spans="2:5" x14ac:dyDescent="0.25">
      <c r="B36" s="20">
        <v>2012</v>
      </c>
      <c r="C36" s="28">
        <v>86.46</v>
      </c>
      <c r="D36" s="42">
        <v>129.19999999999999</v>
      </c>
      <c r="E36" s="28">
        <f t="shared" ref="E36:E41" si="1">C36*($D$24/D36)</f>
        <v>66.919504643962853</v>
      </c>
    </row>
    <row r="37" spans="2:5" x14ac:dyDescent="0.25">
      <c r="B37" s="20">
        <v>2013</v>
      </c>
      <c r="C37" s="28">
        <v>91.17</v>
      </c>
      <c r="D37" s="42">
        <v>130.69999999999999</v>
      </c>
      <c r="E37" s="28">
        <f t="shared" si="1"/>
        <v>69.755164498852338</v>
      </c>
    </row>
    <row r="38" spans="2:5" x14ac:dyDescent="0.25">
      <c r="B38" s="20">
        <v>2014</v>
      </c>
      <c r="C38" s="28">
        <v>85.6</v>
      </c>
      <c r="D38" s="42">
        <v>132.29999999999998</v>
      </c>
      <c r="E38" s="28">
        <f t="shared" si="1"/>
        <v>64.701436130007565</v>
      </c>
    </row>
    <row r="39" spans="2:5" x14ac:dyDescent="0.25">
      <c r="B39" s="20">
        <v>2015</v>
      </c>
      <c r="C39" s="28">
        <v>41.85</v>
      </c>
      <c r="D39" s="42">
        <v>132.39999999999998</v>
      </c>
      <c r="E39" s="28">
        <f t="shared" si="1"/>
        <v>31.608761329305143</v>
      </c>
    </row>
    <row r="40" spans="2:5" x14ac:dyDescent="0.25">
      <c r="B40" s="20">
        <v>2016</v>
      </c>
      <c r="C40" s="28">
        <v>36.340000000000003</v>
      </c>
      <c r="D40" s="42">
        <v>133.69999999999999</v>
      </c>
      <c r="E40" s="28">
        <f t="shared" si="1"/>
        <v>27.180254300673155</v>
      </c>
    </row>
    <row r="41" spans="2:5" x14ac:dyDescent="0.25">
      <c r="B41" s="20" t="s">
        <v>104</v>
      </c>
      <c r="C41" s="28">
        <v>42.74</v>
      </c>
      <c r="D41" s="42">
        <v>135.5</v>
      </c>
      <c r="E41" s="28">
        <f t="shared" si="1"/>
        <v>31.542435424354245</v>
      </c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4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Example 1</vt:lpstr>
      <vt:lpstr>Example 2</vt:lpstr>
      <vt:lpstr>Example 3</vt:lpstr>
      <vt:lpstr>Example 4</vt:lpstr>
      <vt:lpstr>Example 5</vt:lpstr>
      <vt:lpstr>Example 6</vt:lpstr>
      <vt:lpstr>Example 7</vt:lpstr>
      <vt:lpstr>Example 8</vt:lpstr>
      <vt:lpstr>Example 9</vt:lpstr>
      <vt:lpstr>Example 10</vt:lpstr>
    </vt:vector>
  </TitlesOfParts>
  <Company>Rosemount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Pecar</dc:creator>
  <cp:lastModifiedBy>Branko Pecar</cp:lastModifiedBy>
  <cp:lastPrinted>2017-11-17T15:03:42Z</cp:lastPrinted>
  <dcterms:created xsi:type="dcterms:W3CDTF">2008-05-26T18:09:52Z</dcterms:created>
  <dcterms:modified xsi:type="dcterms:W3CDTF">2020-09-20T06:49:04Z</dcterms:modified>
</cp:coreProperties>
</file>